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I:\KROS\Jizery\"/>
    </mc:Choice>
  </mc:AlternateContent>
  <bookViews>
    <workbookView xWindow="0" yWindow="0" windowWidth="0" windowHeight="0"/>
  </bookViews>
  <sheets>
    <sheet name="Rekapitulace stavby" sheetId="1" r:id="rId1"/>
    <sheet name="SO 01 - Jizera, Železný B..." sheetId="2" r:id="rId2"/>
    <sheet name="VRN - Ostatní a vedlejší ..." sheetId="3" r:id="rId3"/>
    <sheet name="SO 01 - Jizera, Turnov, o..." sheetId="4" r:id="rId4"/>
    <sheet name="VRN - Ostatní a vedlejší ..._01" sheetId="5" r:id="rId5"/>
    <sheet name="SO 01 - Jizera, Poniklá, ..." sheetId="6" r:id="rId6"/>
    <sheet name="VRN - Ostatní a vedlejší ..._02" sheetId="7" r:id="rId7"/>
  </sheets>
  <definedNames>
    <definedName name="_xlnm.Print_Area" localSheetId="0">'Rekapitulace stavby'!$D$4:$AO$36,'Rekapitulace stavby'!$C$42:$AQ$64</definedName>
    <definedName name="_xlnm.Print_Titles" localSheetId="0">'Rekapitulace stavby'!$52:$52</definedName>
    <definedName name="_xlnm._FilterDatabase" localSheetId="1" hidden="1">'SO 01 - Jizera, Železný B...'!$C$87:$K$140</definedName>
    <definedName name="_xlnm.Print_Area" localSheetId="1">'SO 01 - Jizera, Železný B...'!$C$73:$J$140</definedName>
    <definedName name="_xlnm.Print_Titles" localSheetId="1">'SO 01 - Jizera, Železný B...'!$87:$87</definedName>
    <definedName name="_xlnm._FilterDatabase" localSheetId="2" hidden="1">'VRN - Ostatní a vedlejší ...'!$C$88:$K$164</definedName>
    <definedName name="_xlnm.Print_Area" localSheetId="2">'VRN - Ostatní a vedlejší ...'!$C$74:$J$164</definedName>
    <definedName name="_xlnm.Print_Titles" localSheetId="2">'VRN - Ostatní a vedlejší ...'!$88:$88</definedName>
    <definedName name="_xlnm._FilterDatabase" localSheetId="3" hidden="1">'SO 01 - Jizera, Turnov, o...'!$C$87:$K$137</definedName>
    <definedName name="_xlnm.Print_Area" localSheetId="3">'SO 01 - Jizera, Turnov, o...'!$C$73:$J$137</definedName>
    <definedName name="_xlnm.Print_Titles" localSheetId="3">'SO 01 - Jizera, Turnov, o...'!$87:$87</definedName>
    <definedName name="_xlnm._FilterDatabase" localSheetId="4" hidden="1">'VRN - Ostatní a vedlejší ..._01'!$C$88:$K$162</definedName>
    <definedName name="_xlnm.Print_Area" localSheetId="4">'VRN - Ostatní a vedlejší ..._01'!$C$74:$J$162</definedName>
    <definedName name="_xlnm.Print_Titles" localSheetId="4">'VRN - Ostatní a vedlejší ..._01'!$88:$88</definedName>
    <definedName name="_xlnm._FilterDatabase" localSheetId="5" hidden="1">'SO 01 - Jizera, Poniklá, ...'!$C$87:$K$139</definedName>
    <definedName name="_xlnm.Print_Area" localSheetId="5">'SO 01 - Jizera, Poniklá, ...'!$C$73:$J$139</definedName>
    <definedName name="_xlnm.Print_Titles" localSheetId="5">'SO 01 - Jizera, Poniklá, ...'!$87:$87</definedName>
    <definedName name="_xlnm._FilterDatabase" localSheetId="6" hidden="1">'VRN - Ostatní a vedlejší ..._02'!$C$88:$K$162</definedName>
    <definedName name="_xlnm.Print_Area" localSheetId="6">'VRN - Ostatní a vedlejší ..._02'!$C$74:$J$162</definedName>
    <definedName name="_xlnm.Print_Titles" localSheetId="6">'VRN - Ostatní a vedlejší ..._02'!$88:$88</definedName>
  </definedNames>
  <calcPr/>
</workbook>
</file>

<file path=xl/calcChain.xml><?xml version="1.0" encoding="utf-8"?>
<calcChain xmlns="http://schemas.openxmlformats.org/spreadsheetml/2006/main">
  <c i="7" l="1" r="J39"/>
  <c r="J38"/>
  <c i="1" r="AY63"/>
  <c i="7" r="J37"/>
  <c i="1" r="AX63"/>
  <c i="7" r="BI159"/>
  <c r="BH159"/>
  <c r="BF159"/>
  <c r="BE159"/>
  <c r="T159"/>
  <c r="T158"/>
  <c r="R159"/>
  <c r="R158"/>
  <c r="P159"/>
  <c r="P158"/>
  <c r="BI154"/>
  <c r="BH154"/>
  <c r="BF154"/>
  <c r="BE154"/>
  <c r="T154"/>
  <c r="R154"/>
  <c r="P154"/>
  <c r="BI151"/>
  <c r="BH151"/>
  <c r="BF151"/>
  <c r="BE151"/>
  <c r="T151"/>
  <c r="R151"/>
  <c r="P151"/>
  <c r="BI149"/>
  <c r="BH149"/>
  <c r="BF149"/>
  <c r="BE149"/>
  <c r="T149"/>
  <c r="R149"/>
  <c r="P149"/>
  <c r="BI147"/>
  <c r="BH147"/>
  <c r="BF147"/>
  <c r="BE147"/>
  <c r="T147"/>
  <c r="R147"/>
  <c r="P147"/>
  <c r="BI143"/>
  <c r="BH143"/>
  <c r="BF143"/>
  <c r="BE143"/>
  <c r="T143"/>
  <c r="R143"/>
  <c r="P143"/>
  <c r="BI140"/>
  <c r="BH140"/>
  <c r="BF140"/>
  <c r="BE140"/>
  <c r="T140"/>
  <c r="R140"/>
  <c r="P140"/>
  <c r="BI136"/>
  <c r="BH136"/>
  <c r="BF136"/>
  <c r="BE136"/>
  <c r="T136"/>
  <c r="R136"/>
  <c r="P136"/>
  <c r="BI134"/>
  <c r="BH134"/>
  <c r="BF134"/>
  <c r="BE134"/>
  <c r="T134"/>
  <c r="R134"/>
  <c r="P134"/>
  <c r="BI121"/>
  <c r="BH121"/>
  <c r="BF121"/>
  <c r="BE121"/>
  <c r="T121"/>
  <c r="R121"/>
  <c r="P121"/>
  <c r="BI110"/>
  <c r="BH110"/>
  <c r="BF110"/>
  <c r="BE110"/>
  <c r="T110"/>
  <c r="R110"/>
  <c r="P110"/>
  <c r="BI101"/>
  <c r="BH101"/>
  <c r="BF101"/>
  <c r="BE101"/>
  <c r="T101"/>
  <c r="R101"/>
  <c r="P101"/>
  <c r="BI99"/>
  <c r="BH99"/>
  <c r="BF99"/>
  <c r="BE99"/>
  <c r="T99"/>
  <c r="R99"/>
  <c r="P99"/>
  <c r="BI96"/>
  <c r="BH96"/>
  <c r="BF96"/>
  <c r="BE96"/>
  <c r="T96"/>
  <c r="R96"/>
  <c r="P96"/>
  <c r="BI92"/>
  <c r="BH92"/>
  <c r="BF92"/>
  <c r="BE92"/>
  <c r="T92"/>
  <c r="R92"/>
  <c r="P92"/>
  <c r="J86"/>
  <c r="J85"/>
  <c r="F85"/>
  <c r="F83"/>
  <c r="E81"/>
  <c r="J59"/>
  <c r="J58"/>
  <c r="F58"/>
  <c r="F56"/>
  <c r="E54"/>
  <c r="J20"/>
  <c r="E20"/>
  <c r="F86"/>
  <c r="J19"/>
  <c r="J14"/>
  <c r="J83"/>
  <c r="E7"/>
  <c r="E77"/>
  <c i="6" r="J39"/>
  <c r="J38"/>
  <c i="1" r="AY62"/>
  <c i="6" r="J37"/>
  <c i="1" r="AX62"/>
  <c i="6" r="BI127"/>
  <c r="BH127"/>
  <c r="BF127"/>
  <c r="BE127"/>
  <c r="T127"/>
  <c r="T126"/>
  <c r="R127"/>
  <c r="R126"/>
  <c r="P127"/>
  <c r="P126"/>
  <c r="BI121"/>
  <c r="BH121"/>
  <c r="BF121"/>
  <c r="BE121"/>
  <c r="T121"/>
  <c r="R121"/>
  <c r="P121"/>
  <c r="BI111"/>
  <c r="BH111"/>
  <c r="BF111"/>
  <c r="BE111"/>
  <c r="T111"/>
  <c r="R111"/>
  <c r="P111"/>
  <c r="BI108"/>
  <c r="BH108"/>
  <c r="BF108"/>
  <c r="BE108"/>
  <c r="T108"/>
  <c r="R108"/>
  <c r="P108"/>
  <c r="BI99"/>
  <c r="BH99"/>
  <c r="BF99"/>
  <c r="BE99"/>
  <c r="T99"/>
  <c r="R99"/>
  <c r="P99"/>
  <c r="BI95"/>
  <c r="BH95"/>
  <c r="BF95"/>
  <c r="BE95"/>
  <c r="T95"/>
  <c r="R95"/>
  <c r="P95"/>
  <c r="BI91"/>
  <c r="BH91"/>
  <c r="BF91"/>
  <c r="BE91"/>
  <c r="T91"/>
  <c r="R91"/>
  <c r="P91"/>
  <c r="J85"/>
  <c r="J84"/>
  <c r="F84"/>
  <c r="F82"/>
  <c r="E80"/>
  <c r="J59"/>
  <c r="J58"/>
  <c r="F58"/>
  <c r="F56"/>
  <c r="E54"/>
  <c r="J20"/>
  <c r="E20"/>
  <c r="F85"/>
  <c r="J19"/>
  <c r="J14"/>
  <c r="J82"/>
  <c r="E7"/>
  <c r="E76"/>
  <c i="5" r="J39"/>
  <c r="J38"/>
  <c i="1" r="AY60"/>
  <c i="5" r="J37"/>
  <c i="1" r="AX60"/>
  <c i="5" r="BI159"/>
  <c r="BH159"/>
  <c r="BF159"/>
  <c r="BE159"/>
  <c r="T159"/>
  <c r="T158"/>
  <c r="R159"/>
  <c r="R158"/>
  <c r="P159"/>
  <c r="P158"/>
  <c r="BI154"/>
  <c r="BH154"/>
  <c r="BF154"/>
  <c r="BE154"/>
  <c r="T154"/>
  <c r="R154"/>
  <c r="P154"/>
  <c r="BI151"/>
  <c r="BH151"/>
  <c r="BF151"/>
  <c r="BE151"/>
  <c r="T151"/>
  <c r="R151"/>
  <c r="P151"/>
  <c r="BI149"/>
  <c r="BH149"/>
  <c r="BF149"/>
  <c r="BE149"/>
  <c r="T149"/>
  <c r="R149"/>
  <c r="P149"/>
  <c r="BI147"/>
  <c r="BH147"/>
  <c r="BF147"/>
  <c r="BE147"/>
  <c r="T147"/>
  <c r="R147"/>
  <c r="P147"/>
  <c r="BI143"/>
  <c r="BH143"/>
  <c r="BF143"/>
  <c r="BE143"/>
  <c r="T143"/>
  <c r="R143"/>
  <c r="P143"/>
  <c r="BI140"/>
  <c r="BH140"/>
  <c r="BF140"/>
  <c r="BE140"/>
  <c r="T140"/>
  <c r="R140"/>
  <c r="P140"/>
  <c r="BI136"/>
  <c r="BH136"/>
  <c r="BF136"/>
  <c r="BE136"/>
  <c r="T136"/>
  <c r="R136"/>
  <c r="P136"/>
  <c r="BI134"/>
  <c r="BH134"/>
  <c r="BF134"/>
  <c r="BE134"/>
  <c r="T134"/>
  <c r="R134"/>
  <c r="P134"/>
  <c r="BI121"/>
  <c r="BH121"/>
  <c r="BF121"/>
  <c r="BE121"/>
  <c r="T121"/>
  <c r="R121"/>
  <c r="P121"/>
  <c r="BI110"/>
  <c r="BH110"/>
  <c r="BF110"/>
  <c r="BE110"/>
  <c r="T110"/>
  <c r="R110"/>
  <c r="P110"/>
  <c r="BI101"/>
  <c r="BH101"/>
  <c r="BF101"/>
  <c r="BE101"/>
  <c r="T101"/>
  <c r="R101"/>
  <c r="P101"/>
  <c r="BI99"/>
  <c r="BH99"/>
  <c r="BF99"/>
  <c r="BE99"/>
  <c r="T99"/>
  <c r="R99"/>
  <c r="P99"/>
  <c r="BI96"/>
  <c r="BH96"/>
  <c r="BF96"/>
  <c r="BE96"/>
  <c r="T96"/>
  <c r="R96"/>
  <c r="P96"/>
  <c r="BI92"/>
  <c r="BH92"/>
  <c r="BF92"/>
  <c r="BE92"/>
  <c r="T92"/>
  <c r="R92"/>
  <c r="P92"/>
  <c r="J86"/>
  <c r="J85"/>
  <c r="F85"/>
  <c r="F83"/>
  <c r="E81"/>
  <c r="J59"/>
  <c r="J58"/>
  <c r="F58"/>
  <c r="F56"/>
  <c r="E54"/>
  <c r="J20"/>
  <c r="E20"/>
  <c r="F86"/>
  <c r="J19"/>
  <c r="J14"/>
  <c r="J83"/>
  <c r="E7"/>
  <c r="E77"/>
  <c i="4" r="J39"/>
  <c r="J38"/>
  <c i="1" r="AY59"/>
  <c i="4" r="J37"/>
  <c i="1" r="AX59"/>
  <c i="4" r="BI125"/>
  <c r="BH125"/>
  <c r="BF125"/>
  <c r="BE125"/>
  <c r="T125"/>
  <c r="T124"/>
  <c r="R125"/>
  <c r="R124"/>
  <c r="P125"/>
  <c r="P124"/>
  <c r="BI113"/>
  <c r="BH113"/>
  <c r="BF113"/>
  <c r="BE113"/>
  <c r="T113"/>
  <c r="R113"/>
  <c r="P113"/>
  <c r="BI110"/>
  <c r="BH110"/>
  <c r="BF110"/>
  <c r="BE110"/>
  <c r="T110"/>
  <c r="R110"/>
  <c r="P110"/>
  <c r="BI99"/>
  <c r="BH99"/>
  <c r="BF99"/>
  <c r="BE99"/>
  <c r="T99"/>
  <c r="R99"/>
  <c r="P99"/>
  <c r="BI95"/>
  <c r="BH95"/>
  <c r="BF95"/>
  <c r="BE95"/>
  <c r="T95"/>
  <c r="R95"/>
  <c r="P95"/>
  <c r="BI91"/>
  <c r="BH91"/>
  <c r="BF91"/>
  <c r="BE91"/>
  <c r="T91"/>
  <c r="R91"/>
  <c r="P91"/>
  <c r="J85"/>
  <c r="J84"/>
  <c r="F84"/>
  <c r="F82"/>
  <c r="E80"/>
  <c r="J59"/>
  <c r="J58"/>
  <c r="F58"/>
  <c r="F56"/>
  <c r="E54"/>
  <c r="J20"/>
  <c r="E20"/>
  <c r="F85"/>
  <c r="J19"/>
  <c r="J14"/>
  <c r="J82"/>
  <c r="E7"/>
  <c r="E76"/>
  <c i="3" r="J39"/>
  <c r="J38"/>
  <c i="1" r="AY57"/>
  <c i="3" r="J37"/>
  <c i="1" r="AX57"/>
  <c i="3" r="BI161"/>
  <c r="BH161"/>
  <c r="BF161"/>
  <c r="BE161"/>
  <c r="T161"/>
  <c r="T160"/>
  <c r="R161"/>
  <c r="R160"/>
  <c r="P161"/>
  <c r="P160"/>
  <c r="BI156"/>
  <c r="BH156"/>
  <c r="BF156"/>
  <c r="BE156"/>
  <c r="T156"/>
  <c r="R156"/>
  <c r="P156"/>
  <c r="BI153"/>
  <c r="BH153"/>
  <c r="BF153"/>
  <c r="BE153"/>
  <c r="T153"/>
  <c r="R153"/>
  <c r="P153"/>
  <c r="BI150"/>
  <c r="BH150"/>
  <c r="BF150"/>
  <c r="BE150"/>
  <c r="T150"/>
  <c r="R150"/>
  <c r="P150"/>
  <c r="BI148"/>
  <c r="BH148"/>
  <c r="BF148"/>
  <c r="BE148"/>
  <c r="T148"/>
  <c r="R148"/>
  <c r="P148"/>
  <c r="BI143"/>
  <c r="BH143"/>
  <c r="BF143"/>
  <c r="BE143"/>
  <c r="T143"/>
  <c r="R143"/>
  <c r="P143"/>
  <c r="BI140"/>
  <c r="BH140"/>
  <c r="BF140"/>
  <c r="BE140"/>
  <c r="T140"/>
  <c r="R140"/>
  <c r="P140"/>
  <c r="BI136"/>
  <c r="BH136"/>
  <c r="BF136"/>
  <c r="BE136"/>
  <c r="T136"/>
  <c r="R136"/>
  <c r="P136"/>
  <c r="BI134"/>
  <c r="BH134"/>
  <c r="BF134"/>
  <c r="BE134"/>
  <c r="T134"/>
  <c r="R134"/>
  <c r="P134"/>
  <c r="BI121"/>
  <c r="BH121"/>
  <c r="BF121"/>
  <c r="BE121"/>
  <c r="T121"/>
  <c r="R121"/>
  <c r="P121"/>
  <c r="BI110"/>
  <c r="BH110"/>
  <c r="BF110"/>
  <c r="BE110"/>
  <c r="T110"/>
  <c r="R110"/>
  <c r="P110"/>
  <c r="BI101"/>
  <c r="BH101"/>
  <c r="BF101"/>
  <c r="BE101"/>
  <c r="T101"/>
  <c r="R101"/>
  <c r="P101"/>
  <c r="BI99"/>
  <c r="BH99"/>
  <c r="BF99"/>
  <c r="BE99"/>
  <c r="T99"/>
  <c r="R99"/>
  <c r="P99"/>
  <c r="BI96"/>
  <c r="BH96"/>
  <c r="BF96"/>
  <c r="BE96"/>
  <c r="T96"/>
  <c r="R96"/>
  <c r="P96"/>
  <c r="BI92"/>
  <c r="BH92"/>
  <c r="BF92"/>
  <c r="BE92"/>
  <c r="T92"/>
  <c r="R92"/>
  <c r="P92"/>
  <c r="J86"/>
  <c r="J85"/>
  <c r="F85"/>
  <c r="F83"/>
  <c r="E81"/>
  <c r="J59"/>
  <c r="J58"/>
  <c r="F58"/>
  <c r="F56"/>
  <c r="E54"/>
  <c r="J20"/>
  <c r="E20"/>
  <c r="F86"/>
  <c r="J19"/>
  <c r="J14"/>
  <c r="J83"/>
  <c r="E7"/>
  <c r="E77"/>
  <c i="2" r="J39"/>
  <c r="J38"/>
  <c i="1" r="AY56"/>
  <c i="2" r="J37"/>
  <c i="1" r="AX56"/>
  <c i="2" r="BI128"/>
  <c r="BH128"/>
  <c r="BF128"/>
  <c r="BE128"/>
  <c r="T128"/>
  <c r="T127"/>
  <c r="R128"/>
  <c r="R127"/>
  <c r="P128"/>
  <c r="P127"/>
  <c r="BI122"/>
  <c r="BH122"/>
  <c r="BF122"/>
  <c r="BE122"/>
  <c r="T122"/>
  <c r="R122"/>
  <c r="P122"/>
  <c r="BI111"/>
  <c r="BH111"/>
  <c r="BF111"/>
  <c r="BE111"/>
  <c r="T111"/>
  <c r="R111"/>
  <c r="P111"/>
  <c r="BI108"/>
  <c r="BH108"/>
  <c r="BF108"/>
  <c r="BE108"/>
  <c r="T108"/>
  <c r="R108"/>
  <c r="P108"/>
  <c r="BI99"/>
  <c r="BH99"/>
  <c r="BF99"/>
  <c r="BE99"/>
  <c r="T99"/>
  <c r="R99"/>
  <c r="P99"/>
  <c r="BI95"/>
  <c r="BH95"/>
  <c r="BF95"/>
  <c r="BE95"/>
  <c r="T95"/>
  <c r="R95"/>
  <c r="P95"/>
  <c r="BI91"/>
  <c r="BH91"/>
  <c r="BF91"/>
  <c r="BE91"/>
  <c r="T91"/>
  <c r="R91"/>
  <c r="P91"/>
  <c r="J85"/>
  <c r="J84"/>
  <c r="F84"/>
  <c r="F82"/>
  <c r="E80"/>
  <c r="J59"/>
  <c r="J58"/>
  <c r="F58"/>
  <c r="F56"/>
  <c r="E54"/>
  <c r="J20"/>
  <c r="E20"/>
  <c r="F85"/>
  <c r="J19"/>
  <c r="J14"/>
  <c r="J82"/>
  <c r="E7"/>
  <c r="E76"/>
  <c i="1" r="L50"/>
  <c r="AM50"/>
  <c r="AM49"/>
  <c r="L49"/>
  <c r="AM47"/>
  <c r="L47"/>
  <c r="L45"/>
  <c r="L44"/>
  <c i="2" r="BK128"/>
  <c r="J128"/>
  <c r="BK122"/>
  <c r="J122"/>
  <c r="BK111"/>
  <c r="J111"/>
  <c r="BK108"/>
  <c r="J108"/>
  <c r="BK99"/>
  <c r="J99"/>
  <c r="BK95"/>
  <c r="J95"/>
  <c r="BK91"/>
  <c r="J91"/>
  <c i="1" r="AS61"/>
  <c r="AS58"/>
  <c r="AS55"/>
  <c i="3" r="BK161"/>
  <c r="J161"/>
  <c r="BK156"/>
  <c r="J156"/>
  <c r="BK153"/>
  <c r="J153"/>
  <c r="BK150"/>
  <c r="J150"/>
  <c r="BK148"/>
  <c r="J148"/>
  <c r="BK143"/>
  <c r="J143"/>
  <c r="BK140"/>
  <c r="J140"/>
  <c r="BK136"/>
  <c r="J136"/>
  <c r="BK134"/>
  <c r="J134"/>
  <c r="BK121"/>
  <c r="J121"/>
  <c r="BK110"/>
  <c r="J110"/>
  <c r="BK101"/>
  <c r="J101"/>
  <c r="BK99"/>
  <c r="J99"/>
  <c r="BK96"/>
  <c r="J96"/>
  <c r="BK92"/>
  <c r="J92"/>
  <c i="4" r="BK125"/>
  <c r="J125"/>
  <c r="BK113"/>
  <c r="J113"/>
  <c r="BK110"/>
  <c r="J110"/>
  <c r="BK99"/>
  <c r="J99"/>
  <c r="BK95"/>
  <c r="J95"/>
  <c r="BK91"/>
  <c r="J91"/>
  <c i="5" r="BK159"/>
  <c r="J159"/>
  <c r="BK154"/>
  <c r="J154"/>
  <c r="BK151"/>
  <c r="J151"/>
  <c r="BK149"/>
  <c r="J149"/>
  <c r="BK147"/>
  <c r="J147"/>
  <c r="BK143"/>
  <c r="J143"/>
  <c r="BK140"/>
  <c r="J140"/>
  <c r="BK136"/>
  <c r="J136"/>
  <c r="BK134"/>
  <c r="J134"/>
  <c r="BK121"/>
  <c r="J121"/>
  <c r="BK110"/>
  <c r="J110"/>
  <c r="BK101"/>
  <c r="J101"/>
  <c r="BK99"/>
  <c r="J99"/>
  <c r="BK96"/>
  <c r="J96"/>
  <c r="BK92"/>
  <c r="J92"/>
  <c i="6" r="BK127"/>
  <c r="J127"/>
  <c r="BK121"/>
  <c r="J121"/>
  <c r="BK111"/>
  <c r="J111"/>
  <c r="BK108"/>
  <c r="J108"/>
  <c r="BK99"/>
  <c r="J99"/>
  <c r="BK95"/>
  <c r="J95"/>
  <c r="BK91"/>
  <c r="J91"/>
  <c i="7" r="BK159"/>
  <c r="J159"/>
  <c r="BK154"/>
  <c r="J154"/>
  <c r="BK151"/>
  <c r="J151"/>
  <c r="BK149"/>
  <c r="J149"/>
  <c r="BK147"/>
  <c r="J147"/>
  <c r="BK143"/>
  <c r="J143"/>
  <c r="BK140"/>
  <c r="J140"/>
  <c r="BK136"/>
  <c r="J136"/>
  <c r="BK134"/>
  <c r="J134"/>
  <c r="BK121"/>
  <c r="J121"/>
  <c r="BK110"/>
  <c r="J110"/>
  <c r="BK101"/>
  <c r="J101"/>
  <c r="BK99"/>
  <c r="J99"/>
  <c r="BK96"/>
  <c r="J96"/>
  <c r="BK92"/>
  <c r="J92"/>
  <c i="2" l="1" r="BK90"/>
  <c r="J90"/>
  <c r="J65"/>
  <c r="P90"/>
  <c r="P89"/>
  <c r="P88"/>
  <c i="1" r="AU56"/>
  <c i="2" r="R90"/>
  <c r="R89"/>
  <c r="R88"/>
  <c r="T90"/>
  <c r="T89"/>
  <c r="T88"/>
  <c i="3" r="BK91"/>
  <c r="J91"/>
  <c r="J65"/>
  <c r="P91"/>
  <c r="R91"/>
  <c r="T91"/>
  <c r="BK120"/>
  <c r="J120"/>
  <c r="J66"/>
  <c r="P120"/>
  <c r="R120"/>
  <c r="T120"/>
  <c i="4" r="BK90"/>
  <c r="J90"/>
  <c r="J65"/>
  <c r="P90"/>
  <c r="P89"/>
  <c r="P88"/>
  <c i="1" r="AU59"/>
  <c i="4" r="R90"/>
  <c r="R89"/>
  <c r="R88"/>
  <c r="T90"/>
  <c r="T89"/>
  <c r="T88"/>
  <c i="5" r="BK91"/>
  <c r="J91"/>
  <c r="J65"/>
  <c r="P91"/>
  <c r="R91"/>
  <c r="T91"/>
  <c r="BK120"/>
  <c r="J120"/>
  <c r="J66"/>
  <c r="P120"/>
  <c r="R120"/>
  <c r="T120"/>
  <c i="6" r="BK90"/>
  <c r="J90"/>
  <c r="J65"/>
  <c r="P90"/>
  <c r="P89"/>
  <c r="P88"/>
  <c i="1" r="AU62"/>
  <c i="6" r="R90"/>
  <c r="R89"/>
  <c r="R88"/>
  <c r="T90"/>
  <c r="T89"/>
  <c r="T88"/>
  <c i="7" r="BK91"/>
  <c r="J91"/>
  <c r="J65"/>
  <c r="P91"/>
  <c r="R91"/>
  <c r="T91"/>
  <c r="BK120"/>
  <c r="J120"/>
  <c r="J66"/>
  <c r="P120"/>
  <c r="R120"/>
  <c r="T120"/>
  <c i="2" r="BK127"/>
  <c r="J127"/>
  <c r="J66"/>
  <c i="3" r="BK160"/>
  <c r="J160"/>
  <c r="J67"/>
  <c i="4" r="BK124"/>
  <c r="J124"/>
  <c r="J66"/>
  <c i="5" r="BK158"/>
  <c r="J158"/>
  <c r="J67"/>
  <c i="6" r="BK126"/>
  <c r="J126"/>
  <c r="J66"/>
  <c i="7" r="BK158"/>
  <c r="J158"/>
  <c r="J67"/>
  <c r="E50"/>
  <c r="J56"/>
  <c r="F59"/>
  <c r="BG92"/>
  <c r="BG96"/>
  <c r="BG99"/>
  <c r="BG101"/>
  <c r="BG110"/>
  <c r="BG121"/>
  <c r="BG134"/>
  <c r="BG136"/>
  <c r="BG140"/>
  <c r="BG143"/>
  <c r="BG147"/>
  <c r="BG149"/>
  <c r="BG151"/>
  <c r="BG154"/>
  <c r="BG159"/>
  <c i="6" r="E50"/>
  <c r="J56"/>
  <c r="F59"/>
  <c r="BG91"/>
  <c r="BG95"/>
  <c r="BG99"/>
  <c r="BG108"/>
  <c r="BG111"/>
  <c r="BG121"/>
  <c r="BG127"/>
  <c i="5" r="E50"/>
  <c r="J56"/>
  <c r="F59"/>
  <c r="BG92"/>
  <c r="BG96"/>
  <c r="BG99"/>
  <c r="BG101"/>
  <c r="BG110"/>
  <c r="BG121"/>
  <c r="BG134"/>
  <c r="BG136"/>
  <c r="BG140"/>
  <c r="BG143"/>
  <c r="BG147"/>
  <c r="BG149"/>
  <c r="BG151"/>
  <c r="BG154"/>
  <c r="BG159"/>
  <c i="4" r="E50"/>
  <c r="J56"/>
  <c r="F59"/>
  <c r="BG91"/>
  <c r="BG95"/>
  <c r="BG99"/>
  <c r="BG110"/>
  <c r="BG113"/>
  <c r="BG125"/>
  <c i="3" r="E50"/>
  <c r="J56"/>
  <c r="F59"/>
  <c r="BG92"/>
  <c r="BG96"/>
  <c r="BG99"/>
  <c r="BG101"/>
  <c r="BG110"/>
  <c r="BG121"/>
  <c r="BG134"/>
  <c r="BG136"/>
  <c r="BG140"/>
  <c r="BG143"/>
  <c r="BG148"/>
  <c r="BG150"/>
  <c r="BG153"/>
  <c r="BG156"/>
  <c r="BG161"/>
  <c i="2" r="E50"/>
  <c r="J56"/>
  <c r="F59"/>
  <c r="BG91"/>
  <c r="BG95"/>
  <c r="BG99"/>
  <c r="BG108"/>
  <c r="BG111"/>
  <c r="BG122"/>
  <c r="BG128"/>
  <c r="F35"/>
  <c i="1" r="AZ56"/>
  <c i="2" r="J35"/>
  <c i="1" r="AV56"/>
  <c i="2" r="F36"/>
  <c i="1" r="BA56"/>
  <c i="2" r="J36"/>
  <c i="1" r="AW56"/>
  <c i="2" r="F38"/>
  <c i="1" r="BC56"/>
  <c i="2" r="F39"/>
  <c i="1" r="BD56"/>
  <c r="AS54"/>
  <c i="3" r="F35"/>
  <c i="1" r="AZ57"/>
  <c i="3" r="J35"/>
  <c i="1" r="AV57"/>
  <c i="3" r="F36"/>
  <c i="1" r="BA57"/>
  <c i="3" r="J36"/>
  <c i="1" r="AW57"/>
  <c i="3" r="F38"/>
  <c i="1" r="BC57"/>
  <c i="3" r="F39"/>
  <c i="1" r="BD57"/>
  <c i="4" r="F35"/>
  <c i="1" r="AZ59"/>
  <c i="4" r="J35"/>
  <c i="1" r="AV59"/>
  <c i="4" r="F36"/>
  <c i="1" r="BA59"/>
  <c i="4" r="J36"/>
  <c i="1" r="AW59"/>
  <c i="4" r="F38"/>
  <c i="1" r="BC59"/>
  <c i="4" r="F39"/>
  <c i="1" r="BD59"/>
  <c i="5" r="F35"/>
  <c i="1" r="AZ60"/>
  <c i="5" r="J35"/>
  <c i="1" r="AV60"/>
  <c i="5" r="F36"/>
  <c i="1" r="BA60"/>
  <c i="5" r="J36"/>
  <c i="1" r="AW60"/>
  <c i="5" r="F38"/>
  <c i="1" r="BC60"/>
  <c i="5" r="F39"/>
  <c i="1" r="BD60"/>
  <c i="6" r="F35"/>
  <c i="1" r="AZ62"/>
  <c i="6" r="J35"/>
  <c i="1" r="AV62"/>
  <c i="6" r="F36"/>
  <c i="1" r="BA62"/>
  <c i="6" r="J36"/>
  <c i="1" r="AW62"/>
  <c i="6" r="F38"/>
  <c i="1" r="BC62"/>
  <c i="6" r="F39"/>
  <c i="1" r="BD62"/>
  <c i="7" r="F35"/>
  <c i="1" r="AZ63"/>
  <c i="7" r="J35"/>
  <c i="1" r="AV63"/>
  <c i="7" r="F36"/>
  <c i="1" r="BA63"/>
  <c i="7" r="J36"/>
  <c i="1" r="AW63"/>
  <c i="7" r="F38"/>
  <c i="1" r="BC63"/>
  <c i="7" r="F39"/>
  <c i="1" r="BD63"/>
  <c i="7" l="1" r="T90"/>
  <c r="T89"/>
  <c r="R90"/>
  <c r="R89"/>
  <c r="P90"/>
  <c r="P89"/>
  <c i="1" r="AU63"/>
  <c i="5" r="T90"/>
  <c r="T89"/>
  <c r="R90"/>
  <c r="R89"/>
  <c r="P90"/>
  <c r="P89"/>
  <c i="1" r="AU60"/>
  <c i="3" r="T90"/>
  <c r="T89"/>
  <c r="R90"/>
  <c r="R89"/>
  <c r="P90"/>
  <c r="P89"/>
  <c i="1" r="AU57"/>
  <c i="2" r="BK89"/>
  <c r="J89"/>
  <c r="J64"/>
  <c i="3" r="BK90"/>
  <c r="J90"/>
  <c r="J64"/>
  <c i="4" r="BK89"/>
  <c r="J89"/>
  <c r="J64"/>
  <c i="5" r="BK90"/>
  <c r="J90"/>
  <c r="J64"/>
  <c i="6" r="BK89"/>
  <c r="J89"/>
  <c r="J64"/>
  <c i="7" r="BK90"/>
  <c r="J90"/>
  <c r="J64"/>
  <c i="1" r="AU61"/>
  <c r="AU58"/>
  <c r="AU55"/>
  <c r="AU54"/>
  <c r="AT56"/>
  <c i="2" r="F37"/>
  <c i="1" r="BB56"/>
  <c r="BD55"/>
  <c r="BC55"/>
  <c r="AY55"/>
  <c r="BA55"/>
  <c r="AW55"/>
  <c r="AZ55"/>
  <c r="AV55"/>
  <c r="AT57"/>
  <c i="3" r="F37"/>
  <c i="1" r="BB57"/>
  <c r="AT59"/>
  <c i="4" r="F37"/>
  <c i="1" r="BB59"/>
  <c r="BD58"/>
  <c r="BC58"/>
  <c r="AY58"/>
  <c r="BA58"/>
  <c r="AW58"/>
  <c r="AZ58"/>
  <c r="AV58"/>
  <c r="AT60"/>
  <c i="5" r="F37"/>
  <c i="1" r="BB60"/>
  <c r="AT62"/>
  <c i="6" r="F37"/>
  <c i="1" r="BB62"/>
  <c r="BD61"/>
  <c r="BC61"/>
  <c r="AY61"/>
  <c r="BA61"/>
  <c r="AW61"/>
  <c r="AZ61"/>
  <c r="AV61"/>
  <c r="AT63"/>
  <c i="7" r="F37"/>
  <c i="1" r="BB63"/>
  <c i="2" l="1" r="BK88"/>
  <c r="J88"/>
  <c r="J63"/>
  <c i="3" r="BK89"/>
  <c r="J89"/>
  <c r="J63"/>
  <c i="4" r="BK88"/>
  <c r="J88"/>
  <c r="J63"/>
  <c i="5" r="BK89"/>
  <c r="J89"/>
  <c r="J63"/>
  <c i="6" r="BK88"/>
  <c r="J88"/>
  <c r="J63"/>
  <c i="7" r="BK89"/>
  <c r="J89"/>
  <c r="J63"/>
  <c i="1" r="AT55"/>
  <c r="BB55"/>
  <c r="AX55"/>
  <c r="AT58"/>
  <c r="BB58"/>
  <c r="AX58"/>
  <c r="AT61"/>
  <c r="BB61"/>
  <c r="AX61"/>
  <c r="BD54"/>
  <c r="W33"/>
  <c r="AZ54"/>
  <c r="W29"/>
  <c r="BC54"/>
  <c r="W32"/>
  <c r="BA54"/>
  <c r="W30"/>
  <c i="7" l="1" r="J32"/>
  <c i="1" r="AG63"/>
  <c i="5" r="J32"/>
  <c r="J41"/>
  <c i="6" r="J32"/>
  <c r="J41"/>
  <c i="2" r="J32"/>
  <c r="J41"/>
  <c i="3" r="J32"/>
  <c i="1" r="AG57"/>
  <c i="4" r="J32"/>
  <c r="J41"/>
  <c i="1" r="AV54"/>
  <c r="AK29"/>
  <c r="AW54"/>
  <c r="AK30"/>
  <c r="BB54"/>
  <c r="W31"/>
  <c r="AY54"/>
  <c l="1" r="AG62"/>
  <c i="7" r="J41"/>
  <c i="1" r="AG60"/>
  <c r="AG56"/>
  <c r="AN56"/>
  <c r="AG59"/>
  <c i="3" r="J41"/>
  <c i="1" r="AN57"/>
  <c r="AN59"/>
  <c r="AN60"/>
  <c r="AN62"/>
  <c r="AN63"/>
  <c r="AG61"/>
  <c r="AT54"/>
  <c r="AX54"/>
  <c l="1" r="AN61"/>
  <c r="AG55"/>
  <c r="AG58"/>
  <c l="1" r="AN55"/>
  <c r="AN58"/>
  <c r="AG54"/>
  <c r="AK26"/>
  <c r="AK35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<sst xmlns="http://schemas.openxmlformats.org/spreadsheetml/2006/main">
  <si>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</si>
  <si>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</si>
  <si>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</si>
  <si>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</si>
  <si>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</si>
  <si>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{d03e9eb6-42ff-41c4-b4eb-edaea776ffa4}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</si>
  <si>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</si>
  <si>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</si>
  <si>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</si>
  <si>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</si>
  <si>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</si>
  <si>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</si>
  <si>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</si>
  <si>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</si>
  <si>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104812</t>
  </si>
  <si>
    <t>Měnit lze pouze buňky se žlutým podbarvením!_x000d_
_x000d_
1) v Rekapitulaci stavby vyplňte údaje o Účastníkovi (přenesou se do ostatních sestav i v jiných listech)_x000d_
_x000d_
2) na vybraných listech vyplňte v sestavě Soupis prací ceny u položek</t>
  </si>
  <si>
    <t>Stavba:</t>
  </si>
  <si>
    <t>Jizera, odstranění nánosů po povodni v ř.km 82,20 – 125,09</t>
  </si>
  <si>
    <t>KSO:</t>
  </si>
  <si>
    <t/>
  </si>
  <si>
    <t>CC-CZ:</t>
  </si>
  <si>
    <t>Místo:</t>
  </si>
  <si>
    <t xml:space="preserve"> </t>
  </si>
  <si>
    <t>Datum:</t>
  </si>
  <si>
    <t>29.4.2025</t>
  </si>
  <si>
    <t>Zadavatel:</t>
  </si>
  <si>
    <t>IČ:</t>
  </si>
  <si>
    <t>70890005</t>
  </si>
  <si>
    <t>Povodí Labe, státní podnik</t>
  </si>
  <si>
    <t>DIČ:</t>
  </si>
  <si>
    <t>Účastník:</t>
  </si>
  <si>
    <t>Vyplň údaj</t>
  </si>
  <si>
    <t>Projektant:</t>
  </si>
  <si>
    <t>73993743</t>
  </si>
  <si>
    <t>Ing. Tomáš Klikar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</si>
  <si>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</si>
  <si>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</si>
  <si>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</si>
  <si>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</si>
  <si>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</si>
  <si>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</si>
  <si>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</si>
  <si>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</si>
  <si>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</si>
  <si>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</si>
  <si>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</si>
  <si>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</si>
  <si>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</si>
  <si>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</si>
  <si>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</si>
  <si>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</si>
  <si>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</si>
  <si>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</si>
  <si>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</si>
  <si>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</si>
  <si>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</si>
  <si>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</si>
  <si>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</si>
  <si>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</si>
  <si>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</si>
  <si>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</si>
  <si>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</si>
  <si>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</si>
  <si>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</si>
  <si>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</si>
  <si>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</si>
  <si>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</si>
  <si>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</si>
  <si>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</si>
  <si>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</si>
  <si>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</si>
  <si>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</si>
  <si>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</si>
  <si>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</si>
  <si>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</si>
  <si>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</si>
  <si>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</si>
  <si>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119251024</t>
  </si>
  <si>
    <t>Jizera, Železný Brod, odstranění nánosů v ř.km 97,300 – 97,550</t>
  </si>
  <si>
    <t>STA</t>
  </si>
  <si>
    <t>1</t>
  </si>
  <si>
    <t>{3098cb10-0763-40c7-b929-c7e7f7472124}</t>
  </si>
  <si>
    <t>2</t>
  </si>
  <si>
    <t>/</t>
  </si>
  <si>
    <t>SO 01</t>
  </si>
  <si>
    <t>Soupis</t>
  </si>
  <si>
    <t>{0e12188f-72eb-4fb6-b867-a7fd7ece4217}</t>
  </si>
  <si>
    <t>VRN</t>
  </si>
  <si>
    <t>Ostatní a vedlejší náklady</t>
  </si>
  <si>
    <t>{216db050-724e-480b-95cb-a22e8146bf4c}</t>
  </si>
  <si>
    <t>119251025</t>
  </si>
  <si>
    <t>Jizera, Turnov, odstranění nánosů v ř.km 82,200 – 82,450</t>
  </si>
  <si>
    <t>{64594f3c-477f-4d89-8a99-81ac66ac99a1}</t>
  </si>
  <si>
    <t>{3bf4ad9b-7975-477c-90ce-ded98faade77}</t>
  </si>
  <si>
    <t>{f8de617a-d9b0-4631-92a4-ccabacaba45e}</t>
  </si>
  <si>
    <t>119251012</t>
  </si>
  <si>
    <t>Jizera, Poniklá, odstranění nánosů v ř.km 125,030 - 125,090</t>
  </si>
  <si>
    <t>{def2ee28-986c-4a92-b8a8-b3d1598c349e}</t>
  </si>
  <si>
    <t>{e097b642-390d-4507-9841-97086958efde}</t>
  </si>
  <si>
    <t>{035e80ec-d31b-459b-b389-a84a7782d35f}</t>
  </si>
  <si>
    <t>KRYCÍ LIST SOUPISU PRACÍ</t>
  </si>
  <si>
    <t>Objekt:</t>
  </si>
  <si>
    <t>119251024 - Jizera, Železný Brod, odstranění nánosů v ř.km 97,300 – 97,550</t>
  </si>
  <si>
    <t>Soupis:</t>
  </si>
  <si>
    <t>SO 01 - Jizera, Železný Brod, odstranění nánosů v ř.km 97,300 – 97,550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</si>
  <si>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</si>
  <si>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</si>
  <si>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</si>
  <si>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</si>
  <si>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</si>
  <si>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</si>
  <si>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1b - Výzisk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</si>
  <si>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</si>
  <si>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</si>
  <si>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</si>
  <si>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</si>
  <si>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</si>
  <si>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</si>
  <si>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</si>
  <si>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</si>
  <si>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</si>
  <si>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</si>
  <si>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</si>
  <si>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</si>
  <si>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</si>
  <si>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</si>
  <si>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</si>
  <si>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</si>
  <si>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</si>
  <si>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</si>
  <si>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111103202</t>
  </si>
  <si>
    <t>Kosení travin a vodních rostlin ve vegetačním období travního porostu středně hustého</t>
  </si>
  <si>
    <t>ha</t>
  </si>
  <si>
    <t>4</t>
  </si>
  <si>
    <t>-295686231</t>
  </si>
  <si>
    <t>Online PSC</t>
  </si>
  <si>
    <t>https://podminky.urs.cz/item/CS_URS_2025_01/111103202</t>
  </si>
  <si>
    <t>VV</t>
  </si>
  <si>
    <t>1780/10000</t>
  </si>
  <si>
    <t>Kosení travin v toku a na jeho březích viz TZ</t>
  </si>
  <si>
    <t>AGR 01.1.0</t>
  </si>
  <si>
    <t>Likvidace pokoseného porostu dle platné legislativy</t>
  </si>
  <si>
    <t>kpl</t>
  </si>
  <si>
    <t>-1308569300</t>
  </si>
  <si>
    <t>plocha kosených travin v ha viz předchozí položka</t>
  </si>
  <si>
    <t>položka obsahuje naložení, přesun, složení a likvidaci dle platné legislativy</t>
  </si>
  <si>
    <t>3</t>
  </si>
  <si>
    <t>AGR 01.1.1</t>
  </si>
  <si>
    <t>Vytěžení nánosů</t>
  </si>
  <si>
    <t>m3</t>
  </si>
  <si>
    <t>1105085738</t>
  </si>
  <si>
    <t>Poznámka k položce:</t>
  </si>
  <si>
    <t>Zpracovatel PD předpokládá provedení strojního vytěžení nánosů běžnou mechanizací.</t>
  </si>
  <si>
    <t>Zhotovitel může uvažovat jiný způsob vytěžení nánosů dle svých možností, zvyklostí,</t>
  </si>
  <si>
    <t>technického a technologického vybavení.</t>
  </si>
  <si>
    <t>Zhotovitel při stanovení nabídkové ceny zohlednil veškeré náklady na pomocné konstrukce</t>
  </si>
  <si>
    <t>pro zdárné provedení a průběžnou kontrolu např. jímky, převod vody, pomocné hrázky, rýhy</t>
  </si>
  <si>
    <t>pro odklon proudu, vysakovací laguny apod.</t>
  </si>
  <si>
    <t>1725</t>
  </si>
  <si>
    <t>AGR 01.1.2</t>
  </si>
  <si>
    <t>Přemístění a manpulace s vytěženým materiálem vodorovně i svisle (na meziskládku, k využití, k likvidaci, ...) včetně případného naložení</t>
  </si>
  <si>
    <t>-1148926713</t>
  </si>
  <si>
    <t>Přesun sedimentu k břehu</t>
  </si>
  <si>
    <t>5</t>
  </si>
  <si>
    <t>AGR 01.1.3</t>
  </si>
  <si>
    <t>Likvidace vytěženého materiálu včetně případného poplatku za uložení</t>
  </si>
  <si>
    <t>1451172431</t>
  </si>
  <si>
    <t>P</t>
  </si>
  <si>
    <t>Poznámka k položce:_x000d_
předpoklad uložení 40% objemu včetně zákonného poplatku za uložení v plné výši</t>
  </si>
  <si>
    <t>"V PŘÍPADĚ ODKUPU VYZÍSKANÉHO ŘÍČNÍHO MATERIÁLU UCHAZEČ UVEDE</t>
  </si>
  <si>
    <t>JEDNOTKOVOU CENU V POLOŽCE Č. AGR 01.1.4 A JEDNOTKOVOU CENU U</t>
  </si>
  <si>
    <t>POLOŽKY Č. AGR 01.1.3 NEVYPLŇUJE !!!"</t>
  </si>
  <si>
    <t>likvidace v souladu se zákonem č. 541/2020 Sb., o odpadech a jeho prováděcími předpisy</t>
  </si>
  <si>
    <t>naložení, přemístění a uložení na skládce včetně poplatku za uložení</t>
  </si>
  <si>
    <t xml:space="preserve">včetně případných nákladů na rozbory pro potřeby uložení </t>
  </si>
  <si>
    <t>v PD předpokládáno uložení na skládce Košťálov ve vzdálenosti do 20 km</t>
  </si>
  <si>
    <t>6</t>
  </si>
  <si>
    <t>111211201</t>
  </si>
  <si>
    <t>Odstranění křovin a stromů s odstraněním kořenů ručně průměru kmene do 100 mm jakékoliv plochy v rovině nebo ve svahu o sklonu přes 1:5</t>
  </si>
  <si>
    <t>m2</t>
  </si>
  <si>
    <t>1287688820</t>
  </si>
  <si>
    <t>https://podminky.urs.cz/item/CS_URS_2025_01/111211201</t>
  </si>
  <si>
    <t>10</t>
  </si>
  <si>
    <t>Odstranění křoviny na PB v místě přístupu</t>
  </si>
  <si>
    <t>štěpkování, odvoz na skládku bioodpadu - výběr bude záviset na dodavateli stavby</t>
  </si>
  <si>
    <t>1b</t>
  </si>
  <si>
    <t>Výzisk</t>
  </si>
  <si>
    <t>AGR 01.1.4</t>
  </si>
  <si>
    <t>Odkup vyzískaného říčního materiálu</t>
  </si>
  <si>
    <t>-1785919935</t>
  </si>
  <si>
    <t xml:space="preserve">"V PŘÍPADĚ LIKVIDACE SEDIMENTU JAKO ODPADU V SOULADU S LEGISLATIVOU UCHAZEČ UVEDE JEDNOTKOVOU CENU V POLOŽCE </t>
  </si>
  <si>
    <t>JEDNOTKOVOU CENU V POLOŽCE Č. AGR 01.1.3 A JEDNOTKOVOU CENU U</t>
  </si>
  <si>
    <t>POLOŽKY Č. AGR 01.1.4 NEVYPLŇUJE !!!"</t>
  </si>
  <si>
    <t xml:space="preserve">Zhotovitel bere na vědomí, že sediment odkupuje jako surový říční materiál a nejedná se o výrobek, tedy objednatel neposkytuje kromě již uvedených </t>
  </si>
  <si>
    <t xml:space="preserve"> informací žádné certifikace a podobně. Přechod vlastnictví a rizika k tomuto sedimentu přechází z objednatele na zhotovitele okamžikem</t>
  </si>
  <si>
    <t>vytěžení materiálu z vodního prostředí.</t>
  </si>
  <si>
    <t>Zhotovitel při stanovení nabídkové ceny za odkup zohlednil veškeré náklady na úpravu vytěženého materiálu např. odvodnění, třídění,</t>
  </si>
  <si>
    <t>zajištění případných rozborů a zkoušek materiálu nezbytných pro jeho použití v souladu se zákonem, včetně předpokladu,</t>
  </si>
  <si>
    <t>že část vytěženého materiálu nelze druhotně využít např. komunální odpad, dřevní hmota.</t>
  </si>
  <si>
    <t>-1725</t>
  </si>
  <si>
    <t>viz TZ a tabulka kubatur</t>
  </si>
  <si>
    <t>VRN - Ostatní a vedlejší náklady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</si>
  <si>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</si>
  <si>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</si>
  <si>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</si>
  <si>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VRN7 - Provozní vlivy</t>
  </si>
  <si>
    <t>Vedlejší rozpočtové náklady</t>
  </si>
  <si>
    <t>VRN1</t>
  </si>
  <si>
    <t>Průzkumné, geodetické a projektové práce</t>
  </si>
  <si>
    <t>R_001</t>
  </si>
  <si>
    <t>Provedení pasportizace stávajících nemovitostí (vč. pozemků) a jejich příslušenství, zajištění fotodokumentace stávajícího stavu přístupových komunikací</t>
  </si>
  <si>
    <t>soubor</t>
  </si>
  <si>
    <t>1024</t>
  </si>
  <si>
    <t>-534005550</t>
  </si>
  <si>
    <t xml:space="preserve">Provedení pasportizace stávajících nemovitostí (vč. pozemků) a jejich příslušenství, zajištění </t>
  </si>
  <si>
    <t>fotodokumentace stávajícího stavu přístupových komunikací</t>
  </si>
  <si>
    <t>R_002</t>
  </si>
  <si>
    <t>Vypracování Plánu opatření pro případ havárie</t>
  </si>
  <si>
    <t>-1988162022</t>
  </si>
  <si>
    <t>R_003</t>
  </si>
  <si>
    <t>Zpracování povodňového plánu stavby dle §71 zákona č. 254/2001 Sb. včetně zajištění schválení příslušnými orgány správy a Povodím Labe, státní podnik</t>
  </si>
  <si>
    <t>-694137022</t>
  </si>
  <si>
    <t>R_004</t>
  </si>
  <si>
    <t>Zajištění veškerých geodetických prací souvisejících s realizací díla</t>
  </si>
  <si>
    <t>-796020543</t>
  </si>
  <si>
    <t>vytyčení stavby,</t>
  </si>
  <si>
    <t>průběžná měření,</t>
  </si>
  <si>
    <t>zaměření skutečného stavu po dokončení stavby,</t>
  </si>
  <si>
    <t>ověření polohy hranic pozemků,</t>
  </si>
  <si>
    <t>potvrzení splnění parametrů akce (objem sedimentů),</t>
  </si>
  <si>
    <t>průběžné měření pro potřeby fakturace (objem sedimentů),</t>
  </si>
  <si>
    <t>zaměření před realizací (ověření množství sedimentů z PD).</t>
  </si>
  <si>
    <t>R_005</t>
  </si>
  <si>
    <t>Vypracování Plánu BOZP</t>
  </si>
  <si>
    <t>1534324089</t>
  </si>
  <si>
    <t>Zpracování plánu BOZP nezávislým koordinátorem</t>
  </si>
  <si>
    <t>Koordinátor BOZP musí jednat nestranně a nezávisle na zhotoviteli, i když je jím finančně hrazen.</t>
  </si>
  <si>
    <t>Musí mít zajištěné podmínky pro výkon své funkce bez vnějšího ovlivňování, aby nedocházelo ke střetu zájmů.</t>
  </si>
  <si>
    <t>Plán BOZP a jeho koordinace musí být v souladu se zákonem č. 309/2006 Sb. a souvisejícími právními předpisy.</t>
  </si>
  <si>
    <t>Koordinátor BOZP musí splňovat odbornou způsobilost dle platné legislativy, včetně příslušné kvalifikace.</t>
  </si>
  <si>
    <t>Musí být zajištěna transparentnost vztahů mezi koordinátorem, zhotovitelem a investorem</t>
  </si>
  <si>
    <t>Koordinátor BOZP nesmí být smluvně vázán způsobem, který by mohl ovlivnit jeho nestrannost a rozhodovací pravomoci.</t>
  </si>
  <si>
    <t>VRN3</t>
  </si>
  <si>
    <t>Zařízení staveniště</t>
  </si>
  <si>
    <t>R_006</t>
  </si>
  <si>
    <t>zařízení staveniště vybavení staveniště - provozní zařízení staveniště</t>
  </si>
  <si>
    <t>337812739</t>
  </si>
  <si>
    <t>Zajištění kompletního zařízení staveniště a jeho připojení na sítě</t>
  </si>
  <si>
    <t>Zajištění prostoru ZS proti vstupu nepovolaných osob (např. oplocení), včetně jeho napojení na inž. sítě.</t>
  </si>
  <si>
    <t>Zajištění následné likvidace všech objektů ZS včetně připojení na sítě.</t>
  </si>
  <si>
    <t>Zajištění zřízení a odstranění dočasných komunikací, sjezdů a nájezdů nezbytných pro realizaci stavby, včetně případné ochrany křížených inž. sítí.</t>
  </si>
  <si>
    <t>V PD předpoklad zřízení dočasného přístupu pomocí štěrkové a panelové cesty, zhotovitel může zvolit jiný způsob zpevnění</t>
  </si>
  <si>
    <t>Zajištění podmínek pro použití přístupových komunikací dotčených stavbou s příslušnými vlastníky či správci a zajištění jejich splnění.</t>
  </si>
  <si>
    <t>Zřízení čisticích zón před výjezdem z obvodu staveniště.</t>
  </si>
  <si>
    <t>Provedení takových opatření, aby plochy obvodu staveniště nebyly znečištěny ropnými látkami a jinými podobnými produkty.</t>
  </si>
  <si>
    <t>Provedení takových opatření, aby nebyly překročeny limity prašnosti a hlučnosti dané obecně závaznou vyhláškou.</t>
  </si>
  <si>
    <t>Zajištění ochrany veškeré zeleně v prostoru staveniště a v jeho bezprostřední blízkosti proti poškození během realizace stavby.</t>
  </si>
  <si>
    <t>7</t>
  </si>
  <si>
    <t>R_007</t>
  </si>
  <si>
    <t>Zajištění šetření o podzemních sítích vč. zajištění nových vyjádření v případě, že před realizací pozbyly platnosti</t>
  </si>
  <si>
    <t>-154400140</t>
  </si>
  <si>
    <t>8</t>
  </si>
  <si>
    <t>R_008</t>
  </si>
  <si>
    <t>Vypracování projektu skutečného provedení díla</t>
  </si>
  <si>
    <t>39540852</t>
  </si>
  <si>
    <t>- viz Obchodní podmínky pro zhotovení stavby čl. 12.2</t>
  </si>
  <si>
    <t>9</t>
  </si>
  <si>
    <t>R_009</t>
  </si>
  <si>
    <t>Zajištění dopravně inženýrských opatření</t>
  </si>
  <si>
    <t>1070996240</t>
  </si>
  <si>
    <t>Zajištění dopravně inženýrských opatření v případě potřeby dle potřeb a zvyklostí zhotovitele (např. značení vyjezdů ze staveniště)</t>
  </si>
  <si>
    <t>R_010</t>
  </si>
  <si>
    <t>Zajištění vytyčení veškerých podzemních zařízení a inženýrských sítí</t>
  </si>
  <si>
    <t>1848524603</t>
  </si>
  <si>
    <t>Zajištění vytyčení veškerých podzemních zařízení a inženýrských sítí včetně informování vlastníků inženýrských sítí o zahájení stavby</t>
  </si>
  <si>
    <t>dle přiložených vyjádření vlastníků inženýrských sítí v dokladové části E projektové dokumentace</t>
  </si>
  <si>
    <t>vč. kopané sondy na PB pro ověření polohy kanalizace (v případě potřeby)</t>
  </si>
  <si>
    <t>11</t>
  </si>
  <si>
    <t>R_011</t>
  </si>
  <si>
    <t>Zajištění obnovy přístupových ploch a komunikací</t>
  </si>
  <si>
    <t>483909902</t>
  </si>
  <si>
    <t>12</t>
  </si>
  <si>
    <t>R_012</t>
  </si>
  <si>
    <t>Zajištění písemných souhlasných vyjádření všech dotčených vlastníků a případných uživatelů všech pozemků dotčených stavbou s jejich konečnou úpravou po dokončení prací</t>
  </si>
  <si>
    <t>-1652859122</t>
  </si>
  <si>
    <t xml:space="preserve">včetně nákladů na splnění podmínek majitelů či uživatelů pozemku (např. podmínky stanoviska města Železný Brod) </t>
  </si>
  <si>
    <t>13</t>
  </si>
  <si>
    <t>R_013</t>
  </si>
  <si>
    <t>Zajištění slovení rybí osádky</t>
  </si>
  <si>
    <t>700235668</t>
  </si>
  <si>
    <t>Zajištění slovení rybí osádky MO ČRS Železný Brod</t>
  </si>
  <si>
    <t>14</t>
  </si>
  <si>
    <t>R_014</t>
  </si>
  <si>
    <t>Zajištění Biologického dozoru, včetně případného transferu zastižených živočichů a rostlin.</t>
  </si>
  <si>
    <t>-1003497945</t>
  </si>
  <si>
    <t>Zajištění obhlídky před zahájením prací, uprostřed provádění včetně soupisu a transferu nalezených chráněných živočichů</t>
  </si>
  <si>
    <t>Zajištění obhlídky po ukončení prací včetně soupisu nalezených živočichů</t>
  </si>
  <si>
    <t>VRN7</t>
  </si>
  <si>
    <t>Provozní vlivy</t>
  </si>
  <si>
    <t>938909311</t>
  </si>
  <si>
    <t>Čištění vozovek metením</t>
  </si>
  <si>
    <t>1397754990</t>
  </si>
  <si>
    <t>Čištění vozovek metením bláta, prachu nebo hlinitého nánosu s odklizením na hromady do 20 m</t>
  </si>
  <si>
    <t>nebo naložením na dopravní prostředek strojně povrchu podkladu nebo krytu betonového nebo živičného</t>
  </si>
  <si>
    <t>119251025 - Jizera, Turnov, odstranění nánosů v ř.km 82,200 – 82,450</t>
  </si>
  <si>
    <t>SO 01 - Jizera, Turnov, odstranění nánosů v ř.km 82,200 – 82,450</t>
  </si>
  <si>
    <t>-560020313</t>
  </si>
  <si>
    <t>2450/10000</t>
  </si>
  <si>
    <t>111556710</t>
  </si>
  <si>
    <t>-772408757</t>
  </si>
  <si>
    <t xml:space="preserve">20% materiálu bude ponecháno v korytě </t>
  </si>
  <si>
    <t>3141,0*0,8=2512</t>
  </si>
  <si>
    <t>2512</t>
  </si>
  <si>
    <t>Přemístění a manipulace s vytěženým materiálem vodorovně i svisle (na meziskládku, k využití, k likvidaci, ...) včetně případného naložení</t>
  </si>
  <si>
    <t>423831771</t>
  </si>
  <si>
    <t xml:space="preserve">Přesun sedimentu v rámci staveniště </t>
  </si>
  <si>
    <t>-1737227042</t>
  </si>
  <si>
    <t>včetně zajištění rozborů sedimentu dle požadavku skládky</t>
  </si>
  <si>
    <t>v PD předpokládáno uložení na skládce Košťálov ve vzdálenosti do 22 km</t>
  </si>
  <si>
    <t>-580353565</t>
  </si>
  <si>
    <t>-2512</t>
  </si>
  <si>
    <t>viz TZ</t>
  </si>
  <si>
    <t>-2119578156</t>
  </si>
  <si>
    <t>-805499553</t>
  </si>
  <si>
    <t>1316569757</t>
  </si>
  <si>
    <t>1691303569</t>
  </si>
  <si>
    <t>-364338529</t>
  </si>
  <si>
    <t>789745329</t>
  </si>
  <si>
    <t>V PD předpoklad zřízení dočasného přístupu pomocí štěrkové a panelové cesty délky cca 40 m, zhotovitel může zvolit jiný způsob zpevnění</t>
  </si>
  <si>
    <t>-939042052</t>
  </si>
  <si>
    <t>-866741807</t>
  </si>
  <si>
    <t>2051627699</t>
  </si>
  <si>
    <t>1293812655</t>
  </si>
  <si>
    <t>387004756</t>
  </si>
  <si>
    <t>292389022</t>
  </si>
  <si>
    <t>362027006</t>
  </si>
  <si>
    <t>887155994</t>
  </si>
  <si>
    <t>-553340402</t>
  </si>
  <si>
    <t>119251012 - Jizera, Poniklá, odstranění nánosů v ř.km 125,030 - 125,090</t>
  </si>
  <si>
    <t>SO 01 - Jizera, Poniklá, odstranění nánosů v ř.km 125,030 - 125,090</t>
  </si>
  <si>
    <t>-1921679842</t>
  </si>
  <si>
    <t>65/10000</t>
  </si>
  <si>
    <t>261233690</t>
  </si>
  <si>
    <t>888373402</t>
  </si>
  <si>
    <t>500</t>
  </si>
  <si>
    <t>546939247</t>
  </si>
  <si>
    <t>437485015</t>
  </si>
  <si>
    <t>1576338098</t>
  </si>
  <si>
    <t>20</t>
  </si>
  <si>
    <t>480491991</t>
  </si>
  <si>
    <t>-500</t>
  </si>
  <si>
    <t>2015502900</t>
  </si>
  <si>
    <t>2064472882</t>
  </si>
  <si>
    <t>73967458</t>
  </si>
  <si>
    <t>-1513965508</t>
  </si>
  <si>
    <t>-238681218</t>
  </si>
  <si>
    <t>-1343308210</t>
  </si>
  <si>
    <t>-262053023</t>
  </si>
  <si>
    <t>-1599387436</t>
  </si>
  <si>
    <t>497832447</t>
  </si>
  <si>
    <t>444640327</t>
  </si>
  <si>
    <t>-117723938</t>
  </si>
  <si>
    <t>-1282382686</t>
  </si>
  <si>
    <t>935251451</t>
  </si>
  <si>
    <t>Zajištění slovení rybí osádky MO ČRS Jilemnice</t>
  </si>
  <si>
    <t>113106692</t>
  </si>
  <si>
    <t>769283281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</si>
</sst>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8"/>
      <color rgb="FF969696"/>
      <name val="Arial CE"/>
    </font>
    <font>
      <sz val="12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6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6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18" fillId="0" borderId="0" xfId="0" applyFont="1" applyAlignment="1" applyProtection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0" fillId="4" borderId="6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0" fillId="4" borderId="7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right" vertical="center"/>
    </xf>
    <xf numFmtId="0" fontId="20" fillId="4" borderId="8" xfId="0" applyFont="1" applyFill="1" applyBorder="1" applyAlignment="1" applyProtection="1">
      <alignment horizontal="center" vertical="center"/>
    </xf>
    <xf numFmtId="0" fontId="21" fillId="0" borderId="16" xfId="0" applyFont="1" applyBorder="1" applyAlignment="1" applyProtection="1">
      <alignment horizontal="center" vertical="center" wrapText="1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6" fillId="0" borderId="14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1" fillId="0" borderId="19" xfId="0" applyNumberFormat="1" applyFont="1" applyBorder="1" applyAlignment="1" applyProtection="1">
      <alignment vertical="center"/>
    </xf>
    <xf numFmtId="4" fontId="1" fillId="0" borderId="20" xfId="0" applyNumberFormat="1" applyFont="1" applyBorder="1" applyAlignment="1" applyProtection="1">
      <alignment vertical="center"/>
    </xf>
    <xf numFmtId="166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2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0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0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0" fillId="4" borderId="16" xfId="0" applyFont="1" applyFill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</xf>
    <xf numFmtId="0" fontId="20" fillId="4" borderId="18" xfId="0" applyFont="1" applyFill="1" applyBorder="1" applyAlignment="1" applyProtection="1">
      <alignment horizontal="center" vertical="center" wrapText="1"/>
    </xf>
    <xf numFmtId="0" fontId="20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2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0" fillId="0" borderId="22" xfId="0" applyFont="1" applyBorder="1" applyAlignment="1" applyProtection="1">
      <alignment horizontal="center" vertical="center"/>
    </xf>
    <xf numFmtId="49" fontId="20" fillId="0" borderId="22" xfId="0" applyNumberFormat="1" applyFont="1" applyBorder="1" applyAlignment="1" applyProtection="1">
      <alignment horizontal="left" vertical="center" wrapText="1"/>
    </xf>
    <xf numFmtId="0" fontId="20" fillId="0" borderId="22" xfId="0" applyFont="1" applyBorder="1" applyAlignment="1" applyProtection="1">
      <alignment horizontal="left" vertical="center" wrapText="1"/>
    </xf>
    <xf numFmtId="0" fontId="20" fillId="0" borderId="22" xfId="0" applyFont="1" applyBorder="1" applyAlignment="1" applyProtection="1">
      <alignment horizontal="center" vertical="center" wrapText="1"/>
    </xf>
    <xf numFmtId="167" fontId="20" fillId="0" borderId="22" xfId="0" applyNumberFormat="1" applyFont="1" applyBorder="1" applyAlignment="1" applyProtection="1">
      <alignment vertical="center"/>
    </xf>
    <xf numFmtId="4" fontId="20" fillId="2" borderId="22" xfId="0" applyNumberFormat="1" applyFont="1" applyFill="1" applyBorder="1" applyAlignment="1" applyProtection="1">
      <alignment vertical="center"/>
      <protection locked="0"/>
    </xf>
    <xf numFmtId="4" fontId="20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1" fillId="2" borderId="14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 applyProtection="1">
      <alignment horizontal="center" vertical="center"/>
    </xf>
    <xf numFmtId="166" fontId="21" fillId="0" borderId="0" xfId="0" applyNumberFormat="1" applyFont="1" applyBorder="1" applyAlignment="1" applyProtection="1">
      <alignment vertical="center"/>
    </xf>
    <xf numFmtId="166" fontId="21" fillId="0" borderId="15" xfId="0" applyNumberFormat="1" applyFont="1" applyBorder="1" applyAlignment="1" applyProtection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6" fillId="0" borderId="0" xfId="0" applyFont="1" applyAlignment="1" applyProtection="1">
      <alignment vertical="center" wrapText="1"/>
    </xf>
    <xf numFmtId="0" fontId="10" fillId="0" borderId="19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9" fillId="0" borderId="19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styles" Target="styles.xml" /><Relationship Id="rId9" Type="http://schemas.openxmlformats.org/officeDocument/2006/relationships/theme" Target="theme/theme1.xml" /><Relationship Id="rId10" Type="http://schemas.openxmlformats.org/officeDocument/2006/relationships/calcChain" Target="calcChain.xml" /><Relationship Id="rId11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111103202" TargetMode="External" /><Relationship Id="rId2" Type="http://schemas.openxmlformats.org/officeDocument/2006/relationships/hyperlink" Target="https://podminky.urs.cz/item/CS_URS_2025_01/111211201" TargetMode="External" /><Relationship Id="rId3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111103202" TargetMode="External" /><Relationship Id="rId2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111103202" TargetMode="External" /><Relationship Id="rId2" Type="http://schemas.openxmlformats.org/officeDocument/2006/relationships/hyperlink" Target="https://podminky.urs.cz/item/CS_URS_2025_01/111211201" TargetMode="External" /><Relationship Id="rId3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6" t="s">
        <v>6</v>
      </c>
      <c r="BT2" s="16" t="s">
        <v>7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="1" customFormat="1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s="1" customFormat="1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s="1" customFormat="1" ht="12" customHeight="1">
      <c r="B7" s="20"/>
      <c r="C7" s="21"/>
      <c r="D7" s="31" t="s">
        <v>18</v>
      </c>
      <c r="E7" s="21"/>
      <c r="F7" s="21"/>
      <c r="G7" s="21"/>
      <c r="H7" s="21"/>
      <c r="I7" s="21"/>
      <c r="J7" s="21"/>
      <c r="K7" s="26" t="s">
        <v>19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20</v>
      </c>
      <c r="AL7" s="21"/>
      <c r="AM7" s="21"/>
      <c r="AN7" s="26" t="s">
        <v>19</v>
      </c>
      <c r="AO7" s="21"/>
      <c r="AP7" s="21"/>
      <c r="AQ7" s="21"/>
      <c r="AR7" s="19"/>
      <c r="BE7" s="30"/>
      <c r="BS7" s="16" t="s">
        <v>6</v>
      </c>
    </row>
    <row r="8" s="1" customFormat="1" ht="12" customHeight="1">
      <c r="B8" s="20"/>
      <c r="C8" s="21"/>
      <c r="D8" s="31" t="s">
        <v>21</v>
      </c>
      <c r="E8" s="21"/>
      <c r="F8" s="21"/>
      <c r="G8" s="21"/>
      <c r="H8" s="21"/>
      <c r="I8" s="21"/>
      <c r="J8" s="21"/>
      <c r="K8" s="26" t="s">
        <v>22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23</v>
      </c>
      <c r="AL8" s="21"/>
      <c r="AM8" s="21"/>
      <c r="AN8" s="32" t="s">
        <v>24</v>
      </c>
      <c r="AO8" s="21"/>
      <c r="AP8" s="21"/>
      <c r="AQ8" s="21"/>
      <c r="AR8" s="19"/>
      <c r="BE8" s="30"/>
      <c r="BS8" s="16" t="s">
        <v>6</v>
      </c>
    </row>
    <row r="9" s="1" customFormat="1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6</v>
      </c>
    </row>
    <row r="10" s="1" customFormat="1" ht="12" customHeight="1">
      <c r="B10" s="20"/>
      <c r="C10" s="21"/>
      <c r="D10" s="31" t="s">
        <v>25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26</v>
      </c>
      <c r="AL10" s="21"/>
      <c r="AM10" s="21"/>
      <c r="AN10" s="26" t="s">
        <v>27</v>
      </c>
      <c r="AO10" s="21"/>
      <c r="AP10" s="21"/>
      <c r="AQ10" s="21"/>
      <c r="AR10" s="19"/>
      <c r="BE10" s="30"/>
      <c r="BS10" s="16" t="s">
        <v>6</v>
      </c>
    </row>
    <row r="11" s="1" customFormat="1" ht="18.48" customHeight="1">
      <c r="B11" s="20"/>
      <c r="C11" s="21"/>
      <c r="D11" s="21"/>
      <c r="E11" s="26" t="s">
        <v>28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29</v>
      </c>
      <c r="AL11" s="21"/>
      <c r="AM11" s="21"/>
      <c r="AN11" s="26" t="s">
        <v>19</v>
      </c>
      <c r="AO11" s="21"/>
      <c r="AP11" s="21"/>
      <c r="AQ11" s="21"/>
      <c r="AR11" s="19"/>
      <c r="BE11" s="30"/>
      <c r="BS11" s="16" t="s">
        <v>6</v>
      </c>
    </row>
    <row r="12" s="1" customFormat="1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s="1" customFormat="1" ht="12" customHeight="1">
      <c r="B13" s="20"/>
      <c r="C13" s="21"/>
      <c r="D13" s="31" t="s">
        <v>30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26</v>
      </c>
      <c r="AL13" s="21"/>
      <c r="AM13" s="21"/>
      <c r="AN13" s="33" t="s">
        <v>31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3" t="s">
        <v>31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29</v>
      </c>
      <c r="AL14" s="21"/>
      <c r="AM14" s="21"/>
      <c r="AN14" s="33" t="s">
        <v>31</v>
      </c>
      <c r="AO14" s="21"/>
      <c r="AP14" s="21"/>
      <c r="AQ14" s="21"/>
      <c r="AR14" s="19"/>
      <c r="BE14" s="30"/>
      <c r="BS14" s="16" t="s">
        <v>6</v>
      </c>
    </row>
    <row r="15" s="1" customFormat="1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s="1" customFormat="1" ht="12" customHeight="1">
      <c r="B16" s="20"/>
      <c r="C16" s="21"/>
      <c r="D16" s="31" t="s">
        <v>32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26</v>
      </c>
      <c r="AL16" s="21"/>
      <c r="AM16" s="21"/>
      <c r="AN16" s="26" t="s">
        <v>33</v>
      </c>
      <c r="AO16" s="21"/>
      <c r="AP16" s="21"/>
      <c r="AQ16" s="21"/>
      <c r="AR16" s="19"/>
      <c r="BE16" s="30"/>
      <c r="BS16" s="16" t="s">
        <v>4</v>
      </c>
    </row>
    <row r="17" s="1" customFormat="1" ht="18.48" customHeight="1">
      <c r="B17" s="20"/>
      <c r="C17" s="21"/>
      <c r="D17" s="21"/>
      <c r="E17" s="26" t="s">
        <v>34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29</v>
      </c>
      <c r="AL17" s="21"/>
      <c r="AM17" s="21"/>
      <c r="AN17" s="26" t="s">
        <v>19</v>
      </c>
      <c r="AO17" s="21"/>
      <c r="AP17" s="21"/>
      <c r="AQ17" s="21"/>
      <c r="AR17" s="19"/>
      <c r="BE17" s="30"/>
      <c r="BS17" s="16" t="s">
        <v>35</v>
      </c>
    </row>
    <row r="18" s="1" customFormat="1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s="1" customFormat="1" ht="12" customHeight="1">
      <c r="B19" s="20"/>
      <c r="C19" s="21"/>
      <c r="D19" s="31" t="s">
        <v>36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26</v>
      </c>
      <c r="AL19" s="21"/>
      <c r="AM19" s="21"/>
      <c r="AN19" s="26" t="s">
        <v>33</v>
      </c>
      <c r="AO19" s="21"/>
      <c r="AP19" s="21"/>
      <c r="AQ19" s="21"/>
      <c r="AR19" s="19"/>
      <c r="BE19" s="30"/>
      <c r="BS19" s="16" t="s">
        <v>6</v>
      </c>
    </row>
    <row r="20" s="1" customFormat="1" ht="18.48" customHeight="1">
      <c r="B20" s="20"/>
      <c r="C20" s="21"/>
      <c r="D20" s="21"/>
      <c r="E20" s="26" t="s">
        <v>34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29</v>
      </c>
      <c r="AL20" s="21"/>
      <c r="AM20" s="21"/>
      <c r="AN20" s="26" t="s">
        <v>19</v>
      </c>
      <c r="AO20" s="21"/>
      <c r="AP20" s="21"/>
      <c r="AQ20" s="21"/>
      <c r="AR20" s="19"/>
      <c r="BE20" s="30"/>
      <c r="BS20" s="16" t="s">
        <v>4</v>
      </c>
    </row>
    <row r="21" s="1" customFormat="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s="1" customFormat="1" ht="12" customHeight="1">
      <c r="B22" s="20"/>
      <c r="C22" s="21"/>
      <c r="D22" s="31" t="s">
        <v>37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s="1" customFormat="1" ht="47.25" customHeight="1">
      <c r="B23" s="20"/>
      <c r="C23" s="21"/>
      <c r="D23" s="21"/>
      <c r="E23" s="35" t="s">
        <v>38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s="1" customFormat="1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s="1" customFormat="1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2" customFormat="1" ht="25.92" customHeight="1">
      <c r="A26" s="37"/>
      <c r="B26" s="38"/>
      <c r="C26" s="39"/>
      <c r="D26" s="40" t="s">
        <v>39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ROUND(AG54,2)</f>
        <v>0</v>
      </c>
      <c r="AL26" s="41"/>
      <c r="AM26" s="41"/>
      <c r="AN26" s="41"/>
      <c r="AO26" s="41"/>
      <c r="AP26" s="39"/>
      <c r="AQ26" s="39"/>
      <c r="AR26" s="43"/>
      <c r="BE26" s="30"/>
    </row>
    <row r="27" s="2" customFormat="1" ht="6.96" customHeight="1">
      <c r="A27" s="37"/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3"/>
      <c r="BE27" s="30"/>
    </row>
    <row r="28" s="2" customFormat="1">
      <c r="A28" s="37"/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44" t="s">
        <v>40</v>
      </c>
      <c r="M28" s="44"/>
      <c r="N28" s="44"/>
      <c r="O28" s="44"/>
      <c r="P28" s="44"/>
      <c r="Q28" s="39"/>
      <c r="R28" s="39"/>
      <c r="S28" s="39"/>
      <c r="T28" s="39"/>
      <c r="U28" s="39"/>
      <c r="V28" s="39"/>
      <c r="W28" s="44" t="s">
        <v>41</v>
      </c>
      <c r="X28" s="44"/>
      <c r="Y28" s="44"/>
      <c r="Z28" s="44"/>
      <c r="AA28" s="44"/>
      <c r="AB28" s="44"/>
      <c r="AC28" s="44"/>
      <c r="AD28" s="44"/>
      <c r="AE28" s="44"/>
      <c r="AF28" s="39"/>
      <c r="AG28" s="39"/>
      <c r="AH28" s="39"/>
      <c r="AI28" s="39"/>
      <c r="AJ28" s="39"/>
      <c r="AK28" s="44" t="s">
        <v>42</v>
      </c>
      <c r="AL28" s="44"/>
      <c r="AM28" s="44"/>
      <c r="AN28" s="44"/>
      <c r="AO28" s="44"/>
      <c r="AP28" s="39"/>
      <c r="AQ28" s="39"/>
      <c r="AR28" s="43"/>
      <c r="BE28" s="30"/>
    </row>
    <row r="29" hidden="1" s="3" customFormat="1" ht="14.4" customHeight="1">
      <c r="A29" s="3"/>
      <c r="B29" s="45"/>
      <c r="C29" s="46"/>
      <c r="D29" s="31" t="s">
        <v>43</v>
      </c>
      <c r="E29" s="46"/>
      <c r="F29" s="31" t="s">
        <v>44</v>
      </c>
      <c r="G29" s="46"/>
      <c r="H29" s="46"/>
      <c r="I29" s="46"/>
      <c r="J29" s="46"/>
      <c r="K29" s="46"/>
      <c r="L29" s="47">
        <v>0.20999999999999999</v>
      </c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8">
        <f>ROUND(AZ54, 2)</f>
        <v>0</v>
      </c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8">
        <f>ROUND(AV54, 2)</f>
        <v>0</v>
      </c>
      <c r="AL29" s="46"/>
      <c r="AM29" s="46"/>
      <c r="AN29" s="46"/>
      <c r="AO29" s="46"/>
      <c r="AP29" s="46"/>
      <c r="AQ29" s="46"/>
      <c r="AR29" s="49"/>
      <c r="BE29" s="50"/>
    </row>
    <row r="30" hidden="1" s="3" customFormat="1" ht="14.4" customHeight="1">
      <c r="A30" s="3"/>
      <c r="B30" s="45"/>
      <c r="C30" s="46"/>
      <c r="D30" s="46"/>
      <c r="E30" s="46"/>
      <c r="F30" s="31" t="s">
        <v>45</v>
      </c>
      <c r="G30" s="46"/>
      <c r="H30" s="46"/>
      <c r="I30" s="46"/>
      <c r="J30" s="46"/>
      <c r="K30" s="46"/>
      <c r="L30" s="47">
        <v>0.14999999999999999</v>
      </c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8">
        <f>ROUND(BA54, 2)</f>
        <v>0</v>
      </c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8">
        <f>ROUND(AW54, 2)</f>
        <v>0</v>
      </c>
      <c r="AL30" s="46"/>
      <c r="AM30" s="46"/>
      <c r="AN30" s="46"/>
      <c r="AO30" s="46"/>
      <c r="AP30" s="46"/>
      <c r="AQ30" s="46"/>
      <c r="AR30" s="49"/>
      <c r="BE30" s="50"/>
    </row>
    <row r="31" s="3" customFormat="1" ht="14.4" customHeight="1">
      <c r="A31" s="3"/>
      <c r="B31" s="45"/>
      <c r="C31" s="46"/>
      <c r="D31" s="51" t="s">
        <v>43</v>
      </c>
      <c r="E31" s="46"/>
      <c r="F31" s="31" t="s">
        <v>46</v>
      </c>
      <c r="G31" s="46"/>
      <c r="H31" s="46"/>
      <c r="I31" s="46"/>
      <c r="J31" s="46"/>
      <c r="K31" s="46"/>
      <c r="L31" s="47">
        <v>0.20999999999999999</v>
      </c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8">
        <f>ROUND(BB54, 2)</f>
        <v>0</v>
      </c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8">
        <v>0</v>
      </c>
      <c r="AL31" s="46"/>
      <c r="AM31" s="46"/>
      <c r="AN31" s="46"/>
      <c r="AO31" s="46"/>
      <c r="AP31" s="46"/>
      <c r="AQ31" s="46"/>
      <c r="AR31" s="49"/>
      <c r="BE31" s="50"/>
    </row>
    <row r="32" s="3" customFormat="1" ht="14.4" customHeight="1">
      <c r="A32" s="3"/>
      <c r="B32" s="45"/>
      <c r="C32" s="46"/>
      <c r="D32" s="46"/>
      <c r="E32" s="46"/>
      <c r="F32" s="31" t="s">
        <v>47</v>
      </c>
      <c r="G32" s="46"/>
      <c r="H32" s="46"/>
      <c r="I32" s="46"/>
      <c r="J32" s="46"/>
      <c r="K32" s="46"/>
      <c r="L32" s="47">
        <v>0.14999999999999999</v>
      </c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8">
        <f>ROUND(BC54, 2)</f>
        <v>0</v>
      </c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8">
        <v>0</v>
      </c>
      <c r="AL32" s="46"/>
      <c r="AM32" s="46"/>
      <c r="AN32" s="46"/>
      <c r="AO32" s="46"/>
      <c r="AP32" s="46"/>
      <c r="AQ32" s="46"/>
      <c r="AR32" s="49"/>
      <c r="BE32" s="50"/>
    </row>
    <row r="33" hidden="1" s="3" customFormat="1" ht="14.4" customHeight="1">
      <c r="A33" s="3"/>
      <c r="B33" s="45"/>
      <c r="C33" s="46"/>
      <c r="D33" s="46"/>
      <c r="E33" s="46"/>
      <c r="F33" s="31" t="s">
        <v>48</v>
      </c>
      <c r="G33" s="46"/>
      <c r="H33" s="46"/>
      <c r="I33" s="46"/>
      <c r="J33" s="46"/>
      <c r="K33" s="46"/>
      <c r="L33" s="47">
        <v>0</v>
      </c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8">
        <f>ROUND(BD54, 2)</f>
        <v>0</v>
      </c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8">
        <v>0</v>
      </c>
      <c r="AL33" s="46"/>
      <c r="AM33" s="46"/>
      <c r="AN33" s="46"/>
      <c r="AO33" s="46"/>
      <c r="AP33" s="46"/>
      <c r="AQ33" s="46"/>
      <c r="AR33" s="49"/>
      <c r="BE33" s="3"/>
    </row>
    <row r="34" s="2" customFormat="1" ht="6.96" customHeight="1">
      <c r="A34" s="37"/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3"/>
      <c r="BE34" s="37"/>
    </row>
    <row r="35" s="2" customFormat="1" ht="25.92" customHeight="1">
      <c r="A35" s="37"/>
      <c r="B35" s="38"/>
      <c r="C35" s="52"/>
      <c r="D35" s="53" t="s">
        <v>49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50</v>
      </c>
      <c r="U35" s="54"/>
      <c r="V35" s="54"/>
      <c r="W35" s="54"/>
      <c r="X35" s="56" t="s">
        <v>51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3"/>
      <c r="BE35" s="37"/>
    </row>
    <row r="36" s="2" customFormat="1" ht="6.96" customHeight="1">
      <c r="A36" s="37"/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3"/>
      <c r="BE36" s="37"/>
    </row>
    <row r="37" s="2" customFormat="1" ht="6.96" customHeight="1">
      <c r="A37" s="37"/>
      <c r="B37" s="59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43"/>
      <c r="BE37" s="37"/>
    </row>
    <row r="41" s="2" customFormat="1" ht="6.96" customHeight="1">
      <c r="A41" s="37"/>
      <c r="B41" s="61"/>
      <c r="C41" s="62"/>
      <c r="D41" s="62"/>
      <c r="E41" s="62"/>
      <c r="F41" s="62"/>
      <c r="G41" s="62"/>
      <c r="H41" s="62"/>
      <c r="I41" s="62"/>
      <c r="J41" s="62"/>
      <c r="K41" s="62"/>
      <c r="L41" s="62"/>
      <c r="M41" s="62"/>
      <c r="N41" s="62"/>
      <c r="O41" s="62"/>
      <c r="P41" s="62"/>
      <c r="Q41" s="62"/>
      <c r="R41" s="62"/>
      <c r="S41" s="62"/>
      <c r="T41" s="62"/>
      <c r="U41" s="62"/>
      <c r="V41" s="62"/>
      <c r="W41" s="62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62"/>
      <c r="AM41" s="62"/>
      <c r="AN41" s="62"/>
      <c r="AO41" s="62"/>
      <c r="AP41" s="62"/>
      <c r="AQ41" s="62"/>
      <c r="AR41" s="43"/>
      <c r="BE41" s="37"/>
    </row>
    <row r="42" s="2" customFormat="1" ht="24.96" customHeight="1">
      <c r="A42" s="37"/>
      <c r="B42" s="38"/>
      <c r="C42" s="22" t="s">
        <v>52</v>
      </c>
      <c r="D42" s="39"/>
      <c r="E42" s="39"/>
      <c r="F42" s="39"/>
      <c r="G42" s="39"/>
      <c r="H42" s="39"/>
      <c r="I42" s="39"/>
      <c r="J42" s="39"/>
      <c r="K42" s="39"/>
      <c r="L42" s="39"/>
      <c r="M42" s="39"/>
      <c r="N42" s="39"/>
      <c r="O42" s="39"/>
      <c r="P42" s="39"/>
      <c r="Q42" s="39"/>
      <c r="R42" s="39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  <c r="AF42" s="39"/>
      <c r="AG42" s="39"/>
      <c r="AH42" s="39"/>
      <c r="AI42" s="39"/>
      <c r="AJ42" s="39"/>
      <c r="AK42" s="39"/>
      <c r="AL42" s="39"/>
      <c r="AM42" s="39"/>
      <c r="AN42" s="39"/>
      <c r="AO42" s="39"/>
      <c r="AP42" s="39"/>
      <c r="AQ42" s="39"/>
      <c r="AR42" s="43"/>
      <c r="BE42" s="37"/>
    </row>
    <row r="43" s="2" customFormat="1" ht="6.96" customHeight="1">
      <c r="A43" s="37"/>
      <c r="B43" s="38"/>
      <c r="C43" s="39"/>
      <c r="D43" s="39"/>
      <c r="E43" s="39"/>
      <c r="F43" s="39"/>
      <c r="G43" s="39"/>
      <c r="H43" s="39"/>
      <c r="I43" s="39"/>
      <c r="J43" s="39"/>
      <c r="K43" s="39"/>
      <c r="L43" s="39"/>
      <c r="M43" s="39"/>
      <c r="N43" s="39"/>
      <c r="O43" s="39"/>
      <c r="P43" s="39"/>
      <c r="Q43" s="39"/>
      <c r="R43" s="39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  <c r="AF43" s="39"/>
      <c r="AG43" s="39"/>
      <c r="AH43" s="39"/>
      <c r="AI43" s="39"/>
      <c r="AJ43" s="39"/>
      <c r="AK43" s="39"/>
      <c r="AL43" s="39"/>
      <c r="AM43" s="39"/>
      <c r="AN43" s="39"/>
      <c r="AO43" s="39"/>
      <c r="AP43" s="39"/>
      <c r="AQ43" s="39"/>
      <c r="AR43" s="43"/>
      <c r="BE43" s="37"/>
    </row>
    <row r="44" s="4" customFormat="1" ht="12" customHeight="1">
      <c r="A44" s="4"/>
      <c r="B44" s="63"/>
      <c r="C44" s="31" t="s">
        <v>13</v>
      </c>
      <c r="D44" s="64"/>
      <c r="E44" s="64"/>
      <c r="F44" s="64"/>
      <c r="G44" s="64"/>
      <c r="H44" s="64"/>
      <c r="I44" s="64"/>
      <c r="J44" s="64"/>
      <c r="K44" s="64"/>
      <c r="L44" s="64" t="str">
        <f>K5</f>
        <v>104812</v>
      </c>
      <c r="M44" s="64"/>
      <c r="N44" s="64"/>
      <c r="O44" s="64"/>
      <c r="P44" s="64"/>
      <c r="Q44" s="64"/>
      <c r="R44" s="64"/>
      <c r="S44" s="64"/>
      <c r="T44" s="64"/>
      <c r="U44" s="64"/>
      <c r="V44" s="64"/>
      <c r="W44" s="64"/>
      <c r="X44" s="64"/>
      <c r="Y44" s="64"/>
      <c r="Z44" s="64"/>
      <c r="AA44" s="64"/>
      <c r="AB44" s="64"/>
      <c r="AC44" s="64"/>
      <c r="AD44" s="64"/>
      <c r="AE44" s="64"/>
      <c r="AF44" s="64"/>
      <c r="AG44" s="64"/>
      <c r="AH44" s="64"/>
      <c r="AI44" s="64"/>
      <c r="AJ44" s="64"/>
      <c r="AK44" s="64"/>
      <c r="AL44" s="64"/>
      <c r="AM44" s="64"/>
      <c r="AN44" s="64"/>
      <c r="AO44" s="64"/>
      <c r="AP44" s="64"/>
      <c r="AQ44" s="64"/>
      <c r="AR44" s="65"/>
      <c r="BE44" s="4"/>
    </row>
    <row r="45" s="5" customFormat="1" ht="36.96" customHeight="1">
      <c r="A45" s="5"/>
      <c r="B45" s="66"/>
      <c r="C45" s="67" t="s">
        <v>16</v>
      </c>
      <c r="D45" s="68"/>
      <c r="E45" s="68"/>
      <c r="F45" s="68"/>
      <c r="G45" s="68"/>
      <c r="H45" s="68"/>
      <c r="I45" s="68"/>
      <c r="J45" s="68"/>
      <c r="K45" s="68"/>
      <c r="L45" s="69" t="str">
        <f>K6</f>
        <v>Jizera, odstranění nánosů po povodni v ř.km 82,20 – 125,09</v>
      </c>
      <c r="M45" s="68"/>
      <c r="N45" s="68"/>
      <c r="O45" s="68"/>
      <c r="P45" s="68"/>
      <c r="Q45" s="68"/>
      <c r="R45" s="68"/>
      <c r="S45" s="68"/>
      <c r="T45" s="68"/>
      <c r="U45" s="68"/>
      <c r="V45" s="68"/>
      <c r="W45" s="68"/>
      <c r="X45" s="68"/>
      <c r="Y45" s="68"/>
      <c r="Z45" s="68"/>
      <c r="AA45" s="68"/>
      <c r="AB45" s="68"/>
      <c r="AC45" s="68"/>
      <c r="AD45" s="68"/>
      <c r="AE45" s="68"/>
      <c r="AF45" s="68"/>
      <c r="AG45" s="68"/>
      <c r="AH45" s="68"/>
      <c r="AI45" s="68"/>
      <c r="AJ45" s="68"/>
      <c r="AK45" s="68"/>
      <c r="AL45" s="68"/>
      <c r="AM45" s="68"/>
      <c r="AN45" s="68"/>
      <c r="AO45" s="68"/>
      <c r="AP45" s="68"/>
      <c r="AQ45" s="68"/>
      <c r="AR45" s="70"/>
      <c r="BE45" s="5"/>
    </row>
    <row r="46" s="2" customFormat="1" ht="6.96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39"/>
      <c r="M46" s="39"/>
      <c r="N46" s="39"/>
      <c r="O46" s="39"/>
      <c r="P46" s="39"/>
      <c r="Q46" s="39"/>
      <c r="R46" s="39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  <c r="AF46" s="39"/>
      <c r="AG46" s="39"/>
      <c r="AH46" s="39"/>
      <c r="AI46" s="39"/>
      <c r="AJ46" s="39"/>
      <c r="AK46" s="39"/>
      <c r="AL46" s="39"/>
      <c r="AM46" s="39"/>
      <c r="AN46" s="39"/>
      <c r="AO46" s="39"/>
      <c r="AP46" s="39"/>
      <c r="AQ46" s="39"/>
      <c r="AR46" s="43"/>
      <c r="BE46" s="37"/>
    </row>
    <row r="47" s="2" customFormat="1" ht="12" customHeight="1">
      <c r="A47" s="37"/>
      <c r="B47" s="38"/>
      <c r="C47" s="31" t="s">
        <v>21</v>
      </c>
      <c r="D47" s="39"/>
      <c r="E47" s="39"/>
      <c r="F47" s="39"/>
      <c r="G47" s="39"/>
      <c r="H47" s="39"/>
      <c r="I47" s="39"/>
      <c r="J47" s="39"/>
      <c r="K47" s="39"/>
      <c r="L47" s="71" t="str">
        <f>IF(K8="","",K8)</f>
        <v xml:space="preserve"> </v>
      </c>
      <c r="M47" s="39"/>
      <c r="N47" s="39"/>
      <c r="O47" s="39"/>
      <c r="P47" s="39"/>
      <c r="Q47" s="39"/>
      <c r="R47" s="39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  <c r="AF47" s="39"/>
      <c r="AG47" s="39"/>
      <c r="AH47" s="39"/>
      <c r="AI47" s="31" t="s">
        <v>23</v>
      </c>
      <c r="AJ47" s="39"/>
      <c r="AK47" s="39"/>
      <c r="AL47" s="39"/>
      <c r="AM47" s="72" t="str">
        <f>IF(AN8= "","",AN8)</f>
        <v>29.4.2025</v>
      </c>
      <c r="AN47" s="72"/>
      <c r="AO47" s="39"/>
      <c r="AP47" s="39"/>
      <c r="AQ47" s="39"/>
      <c r="AR47" s="43"/>
      <c r="BE47" s="37"/>
    </row>
    <row r="48" s="2" customFormat="1" ht="6.96" customHeight="1">
      <c r="A48" s="37"/>
      <c r="B48" s="38"/>
      <c r="C48" s="39"/>
      <c r="D48" s="39"/>
      <c r="E48" s="39"/>
      <c r="F48" s="39"/>
      <c r="G48" s="39"/>
      <c r="H48" s="39"/>
      <c r="I48" s="39"/>
      <c r="J48" s="39"/>
      <c r="K48" s="39"/>
      <c r="L48" s="39"/>
      <c r="M48" s="39"/>
      <c r="N48" s="39"/>
      <c r="O48" s="39"/>
      <c r="P48" s="39"/>
      <c r="Q48" s="39"/>
      <c r="R48" s="39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  <c r="AF48" s="39"/>
      <c r="AG48" s="39"/>
      <c r="AH48" s="39"/>
      <c r="AI48" s="39"/>
      <c r="AJ48" s="39"/>
      <c r="AK48" s="39"/>
      <c r="AL48" s="39"/>
      <c r="AM48" s="39"/>
      <c r="AN48" s="39"/>
      <c r="AO48" s="39"/>
      <c r="AP48" s="39"/>
      <c r="AQ48" s="39"/>
      <c r="AR48" s="43"/>
      <c r="BE48" s="37"/>
    </row>
    <row r="49" s="2" customFormat="1" ht="15.15" customHeight="1">
      <c r="A49" s="37"/>
      <c r="B49" s="38"/>
      <c r="C49" s="31" t="s">
        <v>25</v>
      </c>
      <c r="D49" s="39"/>
      <c r="E49" s="39"/>
      <c r="F49" s="39"/>
      <c r="G49" s="39"/>
      <c r="H49" s="39"/>
      <c r="I49" s="39"/>
      <c r="J49" s="39"/>
      <c r="K49" s="39"/>
      <c r="L49" s="64" t="str">
        <f>IF(E11= "","",E11)</f>
        <v>Povodí Labe, státní podnik</v>
      </c>
      <c r="M49" s="39"/>
      <c r="N49" s="39"/>
      <c r="O49" s="39"/>
      <c r="P49" s="39"/>
      <c r="Q49" s="39"/>
      <c r="R49" s="39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  <c r="AF49" s="39"/>
      <c r="AG49" s="39"/>
      <c r="AH49" s="39"/>
      <c r="AI49" s="31" t="s">
        <v>32</v>
      </c>
      <c r="AJ49" s="39"/>
      <c r="AK49" s="39"/>
      <c r="AL49" s="39"/>
      <c r="AM49" s="73" t="str">
        <f>IF(E17="","",E17)</f>
        <v>Ing. Tomáš Klikar</v>
      </c>
      <c r="AN49" s="64"/>
      <c r="AO49" s="64"/>
      <c r="AP49" s="64"/>
      <c r="AQ49" s="39"/>
      <c r="AR49" s="43"/>
      <c r="AS49" s="74" t="s">
        <v>53</v>
      </c>
      <c r="AT49" s="75"/>
      <c r="AU49" s="76"/>
      <c r="AV49" s="76"/>
      <c r="AW49" s="76"/>
      <c r="AX49" s="76"/>
      <c r="AY49" s="76"/>
      <c r="AZ49" s="76"/>
      <c r="BA49" s="76"/>
      <c r="BB49" s="76"/>
      <c r="BC49" s="76"/>
      <c r="BD49" s="77"/>
      <c r="BE49" s="37"/>
    </row>
    <row r="50" s="2" customFormat="1" ht="15.15" customHeight="1">
      <c r="A50" s="37"/>
      <c r="B50" s="38"/>
      <c r="C50" s="31" t="s">
        <v>30</v>
      </c>
      <c r="D50" s="39"/>
      <c r="E50" s="39"/>
      <c r="F50" s="39"/>
      <c r="G50" s="39"/>
      <c r="H50" s="39"/>
      <c r="I50" s="39"/>
      <c r="J50" s="39"/>
      <c r="K50" s="39"/>
      <c r="L50" s="64" t="str">
        <f>IF(E14= "Vyplň údaj","",E14)</f>
        <v/>
      </c>
      <c r="M50" s="39"/>
      <c r="N50" s="39"/>
      <c r="O50" s="39"/>
      <c r="P50" s="39"/>
      <c r="Q50" s="39"/>
      <c r="R50" s="39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  <c r="AF50" s="39"/>
      <c r="AG50" s="39"/>
      <c r="AH50" s="39"/>
      <c r="AI50" s="31" t="s">
        <v>36</v>
      </c>
      <c r="AJ50" s="39"/>
      <c r="AK50" s="39"/>
      <c r="AL50" s="39"/>
      <c r="AM50" s="73" t="str">
        <f>IF(E20="","",E20)</f>
        <v>Ing. Tomáš Klikar</v>
      </c>
      <c r="AN50" s="64"/>
      <c r="AO50" s="64"/>
      <c r="AP50" s="64"/>
      <c r="AQ50" s="39"/>
      <c r="AR50" s="43"/>
      <c r="AS50" s="78"/>
      <c r="AT50" s="79"/>
      <c r="AU50" s="80"/>
      <c r="AV50" s="80"/>
      <c r="AW50" s="80"/>
      <c r="AX50" s="80"/>
      <c r="AY50" s="80"/>
      <c r="AZ50" s="80"/>
      <c r="BA50" s="80"/>
      <c r="BB50" s="80"/>
      <c r="BC50" s="80"/>
      <c r="BD50" s="81"/>
      <c r="BE50" s="37"/>
    </row>
    <row r="51" s="2" customFormat="1" ht="10.8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39"/>
      <c r="M51" s="39"/>
      <c r="N51" s="39"/>
      <c r="O51" s="39"/>
      <c r="P51" s="39"/>
      <c r="Q51" s="39"/>
      <c r="R51" s="39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  <c r="AF51" s="39"/>
      <c r="AG51" s="39"/>
      <c r="AH51" s="39"/>
      <c r="AI51" s="39"/>
      <c r="AJ51" s="39"/>
      <c r="AK51" s="39"/>
      <c r="AL51" s="39"/>
      <c r="AM51" s="39"/>
      <c r="AN51" s="39"/>
      <c r="AO51" s="39"/>
      <c r="AP51" s="39"/>
      <c r="AQ51" s="39"/>
      <c r="AR51" s="43"/>
      <c r="AS51" s="82"/>
      <c r="AT51" s="83"/>
      <c r="AU51" s="84"/>
      <c r="AV51" s="84"/>
      <c r="AW51" s="84"/>
      <c r="AX51" s="84"/>
      <c r="AY51" s="84"/>
      <c r="AZ51" s="84"/>
      <c r="BA51" s="84"/>
      <c r="BB51" s="84"/>
      <c r="BC51" s="84"/>
      <c r="BD51" s="85"/>
      <c r="BE51" s="37"/>
    </row>
    <row r="52" s="2" customFormat="1" ht="29.28" customHeight="1">
      <c r="A52" s="37"/>
      <c r="B52" s="38"/>
      <c r="C52" s="86" t="s">
        <v>54</v>
      </c>
      <c r="D52" s="87"/>
      <c r="E52" s="87"/>
      <c r="F52" s="87"/>
      <c r="G52" s="87"/>
      <c r="H52" s="88"/>
      <c r="I52" s="89" t="s">
        <v>55</v>
      </c>
      <c r="J52" s="87"/>
      <c r="K52" s="87"/>
      <c r="L52" s="87"/>
      <c r="M52" s="87"/>
      <c r="N52" s="87"/>
      <c r="O52" s="87"/>
      <c r="P52" s="87"/>
      <c r="Q52" s="87"/>
      <c r="R52" s="87"/>
      <c r="S52" s="87"/>
      <c r="T52" s="87"/>
      <c r="U52" s="87"/>
      <c r="V52" s="87"/>
      <c r="W52" s="87"/>
      <c r="X52" s="87"/>
      <c r="Y52" s="87"/>
      <c r="Z52" s="87"/>
      <c r="AA52" s="87"/>
      <c r="AB52" s="87"/>
      <c r="AC52" s="87"/>
      <c r="AD52" s="87"/>
      <c r="AE52" s="87"/>
      <c r="AF52" s="87"/>
      <c r="AG52" s="90" t="s">
        <v>56</v>
      </c>
      <c r="AH52" s="87"/>
      <c r="AI52" s="87"/>
      <c r="AJ52" s="87"/>
      <c r="AK52" s="87"/>
      <c r="AL52" s="87"/>
      <c r="AM52" s="87"/>
      <c r="AN52" s="89" t="s">
        <v>57</v>
      </c>
      <c r="AO52" s="87"/>
      <c r="AP52" s="87"/>
      <c r="AQ52" s="91" t="s">
        <v>58</v>
      </c>
      <c r="AR52" s="43"/>
      <c r="AS52" s="92" t="s">
        <v>59</v>
      </c>
      <c r="AT52" s="93" t="s">
        <v>60</v>
      </c>
      <c r="AU52" s="93" t="s">
        <v>61</v>
      </c>
      <c r="AV52" s="93" t="s">
        <v>62</v>
      </c>
      <c r="AW52" s="93" t="s">
        <v>63</v>
      </c>
      <c r="AX52" s="93" t="s">
        <v>64</v>
      </c>
      <c r="AY52" s="93" t="s">
        <v>65</v>
      </c>
      <c r="AZ52" s="93" t="s">
        <v>66</v>
      </c>
      <c r="BA52" s="93" t="s">
        <v>67</v>
      </c>
      <c r="BB52" s="93" t="s">
        <v>68</v>
      </c>
      <c r="BC52" s="93" t="s">
        <v>69</v>
      </c>
      <c r="BD52" s="94" t="s">
        <v>70</v>
      </c>
      <c r="BE52" s="37"/>
    </row>
    <row r="53" s="2" customFormat="1" ht="10.8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39"/>
      <c r="M53" s="39"/>
      <c r="N53" s="39"/>
      <c r="O53" s="39"/>
      <c r="P53" s="39"/>
      <c r="Q53" s="39"/>
      <c r="R53" s="39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  <c r="AF53" s="39"/>
      <c r="AG53" s="39"/>
      <c r="AH53" s="39"/>
      <c r="AI53" s="39"/>
      <c r="AJ53" s="39"/>
      <c r="AK53" s="39"/>
      <c r="AL53" s="39"/>
      <c r="AM53" s="39"/>
      <c r="AN53" s="39"/>
      <c r="AO53" s="39"/>
      <c r="AP53" s="39"/>
      <c r="AQ53" s="39"/>
      <c r="AR53" s="43"/>
      <c r="AS53" s="95"/>
      <c r="AT53" s="96"/>
      <c r="AU53" s="96"/>
      <c r="AV53" s="96"/>
      <c r="AW53" s="96"/>
      <c r="AX53" s="96"/>
      <c r="AY53" s="96"/>
      <c r="AZ53" s="96"/>
      <c r="BA53" s="96"/>
      <c r="BB53" s="96"/>
      <c r="BC53" s="96"/>
      <c r="BD53" s="97"/>
      <c r="BE53" s="37"/>
    </row>
    <row r="54" s="6" customFormat="1" ht="32.4" customHeight="1">
      <c r="A54" s="6"/>
      <c r="B54" s="98"/>
      <c r="C54" s="99" t="s">
        <v>71</v>
      </c>
      <c r="D54" s="100"/>
      <c r="E54" s="100"/>
      <c r="F54" s="100"/>
      <c r="G54" s="100"/>
      <c r="H54" s="100"/>
      <c r="I54" s="100"/>
      <c r="J54" s="100"/>
      <c r="K54" s="100"/>
      <c r="L54" s="100"/>
      <c r="M54" s="100"/>
      <c r="N54" s="100"/>
      <c r="O54" s="100"/>
      <c r="P54" s="100"/>
      <c r="Q54" s="100"/>
      <c r="R54" s="100"/>
      <c r="S54" s="100"/>
      <c r="T54" s="100"/>
      <c r="U54" s="100"/>
      <c r="V54" s="100"/>
      <c r="W54" s="100"/>
      <c r="X54" s="100"/>
      <c r="Y54" s="100"/>
      <c r="Z54" s="100"/>
      <c r="AA54" s="100"/>
      <c r="AB54" s="100"/>
      <c r="AC54" s="100"/>
      <c r="AD54" s="100"/>
      <c r="AE54" s="100"/>
      <c r="AF54" s="100"/>
      <c r="AG54" s="101">
        <f>ROUND(AG55+AG58+AG61,2)</f>
        <v>0</v>
      </c>
      <c r="AH54" s="101"/>
      <c r="AI54" s="101"/>
      <c r="AJ54" s="101"/>
      <c r="AK54" s="101"/>
      <c r="AL54" s="101"/>
      <c r="AM54" s="101"/>
      <c r="AN54" s="102">
        <f>SUM(AG54,AT54)</f>
        <v>0</v>
      </c>
      <c r="AO54" s="102"/>
      <c r="AP54" s="102"/>
      <c r="AQ54" s="103" t="s">
        <v>19</v>
      </c>
      <c r="AR54" s="104"/>
      <c r="AS54" s="105">
        <f>ROUND(AS55+AS58+AS61,2)</f>
        <v>0</v>
      </c>
      <c r="AT54" s="106">
        <f>ROUND(SUM(AV54:AW54),2)</f>
        <v>0</v>
      </c>
      <c r="AU54" s="107">
        <f>ROUND(AU55+AU58+AU61,5)</f>
        <v>0</v>
      </c>
      <c r="AV54" s="106">
        <f>ROUND(AZ54*L29,2)</f>
        <v>0</v>
      </c>
      <c r="AW54" s="106">
        <f>ROUND(BA54*L30,2)</f>
        <v>0</v>
      </c>
      <c r="AX54" s="106">
        <f>ROUND(BB54*L29,2)</f>
        <v>0</v>
      </c>
      <c r="AY54" s="106">
        <f>ROUND(BC54*L30,2)</f>
        <v>0</v>
      </c>
      <c r="AZ54" s="106">
        <f>ROUND(AZ55+AZ58+AZ61,2)</f>
        <v>0</v>
      </c>
      <c r="BA54" s="106">
        <f>ROUND(BA55+BA58+BA61,2)</f>
        <v>0</v>
      </c>
      <c r="BB54" s="106">
        <f>ROUND(BB55+BB58+BB61,2)</f>
        <v>0</v>
      </c>
      <c r="BC54" s="106">
        <f>ROUND(BC55+BC58+BC61,2)</f>
        <v>0</v>
      </c>
      <c r="BD54" s="108">
        <f>ROUND(BD55+BD58+BD61,2)</f>
        <v>0</v>
      </c>
      <c r="BE54" s="6"/>
      <c r="BS54" s="109" t="s">
        <v>72</v>
      </c>
      <c r="BT54" s="109" t="s">
        <v>73</v>
      </c>
      <c r="BU54" s="110" t="s">
        <v>74</v>
      </c>
      <c r="BV54" s="109" t="s">
        <v>75</v>
      </c>
      <c r="BW54" s="109" t="s">
        <v>5</v>
      </c>
      <c r="BX54" s="109" t="s">
        <v>76</v>
      </c>
      <c r="CL54" s="109" t="s">
        <v>19</v>
      </c>
    </row>
    <row r="55" s="7" customFormat="1" ht="24.75" customHeight="1">
      <c r="A55" s="7"/>
      <c r="B55" s="111"/>
      <c r="C55" s="112"/>
      <c r="D55" s="113" t="s">
        <v>77</v>
      </c>
      <c r="E55" s="113"/>
      <c r="F55" s="113"/>
      <c r="G55" s="113"/>
      <c r="H55" s="113"/>
      <c r="I55" s="114"/>
      <c r="J55" s="113" t="s">
        <v>78</v>
      </c>
      <c r="K55" s="113"/>
      <c r="L55" s="113"/>
      <c r="M55" s="113"/>
      <c r="N55" s="113"/>
      <c r="O55" s="113"/>
      <c r="P55" s="113"/>
      <c r="Q55" s="113"/>
      <c r="R55" s="113"/>
      <c r="S55" s="113"/>
      <c r="T55" s="113"/>
      <c r="U55" s="113"/>
      <c r="V55" s="113"/>
      <c r="W55" s="113"/>
      <c r="X55" s="113"/>
      <c r="Y55" s="113"/>
      <c r="Z55" s="113"/>
      <c r="AA55" s="113"/>
      <c r="AB55" s="113"/>
      <c r="AC55" s="113"/>
      <c r="AD55" s="113"/>
      <c r="AE55" s="113"/>
      <c r="AF55" s="113"/>
      <c r="AG55" s="115">
        <f>ROUND(SUM(AG56:AG57),2)</f>
        <v>0</v>
      </c>
      <c r="AH55" s="114"/>
      <c r="AI55" s="114"/>
      <c r="AJ55" s="114"/>
      <c r="AK55" s="114"/>
      <c r="AL55" s="114"/>
      <c r="AM55" s="114"/>
      <c r="AN55" s="116">
        <f>SUM(AG55,AT55)</f>
        <v>0</v>
      </c>
      <c r="AO55" s="114"/>
      <c r="AP55" s="114"/>
      <c r="AQ55" s="117" t="s">
        <v>79</v>
      </c>
      <c r="AR55" s="118"/>
      <c r="AS55" s="119">
        <f>ROUND(SUM(AS56:AS57),2)</f>
        <v>0</v>
      </c>
      <c r="AT55" s="120">
        <f>ROUND(SUM(AV55:AW55),2)</f>
        <v>0</v>
      </c>
      <c r="AU55" s="121">
        <f>ROUND(SUM(AU56:AU57),5)</f>
        <v>0</v>
      </c>
      <c r="AV55" s="120">
        <f>ROUND(AZ55*L29,2)</f>
        <v>0</v>
      </c>
      <c r="AW55" s="120">
        <f>ROUND(BA55*L30,2)</f>
        <v>0</v>
      </c>
      <c r="AX55" s="120">
        <f>ROUND(BB55*L29,2)</f>
        <v>0</v>
      </c>
      <c r="AY55" s="120">
        <f>ROUND(BC55*L30,2)</f>
        <v>0</v>
      </c>
      <c r="AZ55" s="120">
        <f>ROUND(SUM(AZ56:AZ57),2)</f>
        <v>0</v>
      </c>
      <c r="BA55" s="120">
        <f>ROUND(SUM(BA56:BA57),2)</f>
        <v>0</v>
      </c>
      <c r="BB55" s="120">
        <f>ROUND(SUM(BB56:BB57),2)</f>
        <v>0</v>
      </c>
      <c r="BC55" s="120">
        <f>ROUND(SUM(BC56:BC57),2)</f>
        <v>0</v>
      </c>
      <c r="BD55" s="122">
        <f>ROUND(SUM(BD56:BD57),2)</f>
        <v>0</v>
      </c>
      <c r="BE55" s="7"/>
      <c r="BS55" s="123" t="s">
        <v>72</v>
      </c>
      <c r="BT55" s="123" t="s">
        <v>80</v>
      </c>
      <c r="BU55" s="123" t="s">
        <v>74</v>
      </c>
      <c r="BV55" s="123" t="s">
        <v>75</v>
      </c>
      <c r="BW55" s="123" t="s">
        <v>81</v>
      </c>
      <c r="BX55" s="123" t="s">
        <v>5</v>
      </c>
      <c r="CL55" s="123" t="s">
        <v>19</v>
      </c>
      <c r="CM55" s="123" t="s">
        <v>82</v>
      </c>
    </row>
    <row r="56" s="4" customFormat="1" ht="23.25" customHeight="1">
      <c r="A56" s="124" t="s">
        <v>83</v>
      </c>
      <c r="B56" s="63"/>
      <c r="C56" s="125"/>
      <c r="D56" s="125"/>
      <c r="E56" s="126" t="s">
        <v>84</v>
      </c>
      <c r="F56" s="126"/>
      <c r="G56" s="126"/>
      <c r="H56" s="126"/>
      <c r="I56" s="126"/>
      <c r="J56" s="125"/>
      <c r="K56" s="126" t="s">
        <v>78</v>
      </c>
      <c r="L56" s="126"/>
      <c r="M56" s="126"/>
      <c r="N56" s="126"/>
      <c r="O56" s="126"/>
      <c r="P56" s="126"/>
      <c r="Q56" s="126"/>
      <c r="R56" s="126"/>
      <c r="S56" s="126"/>
      <c r="T56" s="126"/>
      <c r="U56" s="126"/>
      <c r="V56" s="126"/>
      <c r="W56" s="126"/>
      <c r="X56" s="126"/>
      <c r="Y56" s="126"/>
      <c r="Z56" s="126"/>
      <c r="AA56" s="126"/>
      <c r="AB56" s="126"/>
      <c r="AC56" s="126"/>
      <c r="AD56" s="126"/>
      <c r="AE56" s="126"/>
      <c r="AF56" s="126"/>
      <c r="AG56" s="127">
        <f>'SO 01 - Jizera, Železný B...'!J32</f>
        <v>0</v>
      </c>
      <c r="AH56" s="125"/>
      <c r="AI56" s="125"/>
      <c r="AJ56" s="125"/>
      <c r="AK56" s="125"/>
      <c r="AL56" s="125"/>
      <c r="AM56" s="125"/>
      <c r="AN56" s="127">
        <f>SUM(AG56,AT56)</f>
        <v>0</v>
      </c>
      <c r="AO56" s="125"/>
      <c r="AP56" s="125"/>
      <c r="AQ56" s="128" t="s">
        <v>85</v>
      </c>
      <c r="AR56" s="65"/>
      <c r="AS56" s="129">
        <v>0</v>
      </c>
      <c r="AT56" s="130">
        <f>ROUND(SUM(AV56:AW56),2)</f>
        <v>0</v>
      </c>
      <c r="AU56" s="131">
        <f>'SO 01 - Jizera, Železný B...'!P88</f>
        <v>0</v>
      </c>
      <c r="AV56" s="130">
        <f>'SO 01 - Jizera, Železný B...'!J35</f>
        <v>0</v>
      </c>
      <c r="AW56" s="130">
        <f>'SO 01 - Jizera, Železný B...'!J36</f>
        <v>0</v>
      </c>
      <c r="AX56" s="130">
        <f>'SO 01 - Jizera, Železný B...'!J37</f>
        <v>0</v>
      </c>
      <c r="AY56" s="130">
        <f>'SO 01 - Jizera, Železný B...'!J38</f>
        <v>0</v>
      </c>
      <c r="AZ56" s="130">
        <f>'SO 01 - Jizera, Železný B...'!F35</f>
        <v>0</v>
      </c>
      <c r="BA56" s="130">
        <f>'SO 01 - Jizera, Železný B...'!F36</f>
        <v>0</v>
      </c>
      <c r="BB56" s="130">
        <f>'SO 01 - Jizera, Železný B...'!F37</f>
        <v>0</v>
      </c>
      <c r="BC56" s="130">
        <f>'SO 01 - Jizera, Železný B...'!F38</f>
        <v>0</v>
      </c>
      <c r="BD56" s="132">
        <f>'SO 01 - Jizera, Železný B...'!F39</f>
        <v>0</v>
      </c>
      <c r="BE56" s="4"/>
      <c r="BT56" s="133" t="s">
        <v>82</v>
      </c>
      <c r="BV56" s="133" t="s">
        <v>75</v>
      </c>
      <c r="BW56" s="133" t="s">
        <v>86</v>
      </c>
      <c r="BX56" s="133" t="s">
        <v>81</v>
      </c>
      <c r="CL56" s="133" t="s">
        <v>19</v>
      </c>
    </row>
    <row r="57" s="4" customFormat="1" ht="16.5" customHeight="1">
      <c r="A57" s="124" t="s">
        <v>83</v>
      </c>
      <c r="B57" s="63"/>
      <c r="C57" s="125"/>
      <c r="D57" s="125"/>
      <c r="E57" s="126" t="s">
        <v>87</v>
      </c>
      <c r="F57" s="126"/>
      <c r="G57" s="126"/>
      <c r="H57" s="126"/>
      <c r="I57" s="126"/>
      <c r="J57" s="125"/>
      <c r="K57" s="126" t="s">
        <v>88</v>
      </c>
      <c r="L57" s="126"/>
      <c r="M57" s="126"/>
      <c r="N57" s="126"/>
      <c r="O57" s="126"/>
      <c r="P57" s="126"/>
      <c r="Q57" s="126"/>
      <c r="R57" s="126"/>
      <c r="S57" s="126"/>
      <c r="T57" s="126"/>
      <c r="U57" s="126"/>
      <c r="V57" s="126"/>
      <c r="W57" s="126"/>
      <c r="X57" s="126"/>
      <c r="Y57" s="126"/>
      <c r="Z57" s="126"/>
      <c r="AA57" s="126"/>
      <c r="AB57" s="126"/>
      <c r="AC57" s="126"/>
      <c r="AD57" s="126"/>
      <c r="AE57" s="126"/>
      <c r="AF57" s="126"/>
      <c r="AG57" s="127">
        <f>'VRN - Ostatní a vedlejší ...'!J32</f>
        <v>0</v>
      </c>
      <c r="AH57" s="125"/>
      <c r="AI57" s="125"/>
      <c r="AJ57" s="125"/>
      <c r="AK57" s="125"/>
      <c r="AL57" s="125"/>
      <c r="AM57" s="125"/>
      <c r="AN57" s="127">
        <f>SUM(AG57,AT57)</f>
        <v>0</v>
      </c>
      <c r="AO57" s="125"/>
      <c r="AP57" s="125"/>
      <c r="AQ57" s="128" t="s">
        <v>85</v>
      </c>
      <c r="AR57" s="65"/>
      <c r="AS57" s="129">
        <v>0</v>
      </c>
      <c r="AT57" s="130">
        <f>ROUND(SUM(AV57:AW57),2)</f>
        <v>0</v>
      </c>
      <c r="AU57" s="131">
        <f>'VRN - Ostatní a vedlejší ...'!P89</f>
        <v>0</v>
      </c>
      <c r="AV57" s="130">
        <f>'VRN - Ostatní a vedlejší ...'!J35</f>
        <v>0</v>
      </c>
      <c r="AW57" s="130">
        <f>'VRN - Ostatní a vedlejší ...'!J36</f>
        <v>0</v>
      </c>
      <c r="AX57" s="130">
        <f>'VRN - Ostatní a vedlejší ...'!J37</f>
        <v>0</v>
      </c>
      <c r="AY57" s="130">
        <f>'VRN - Ostatní a vedlejší ...'!J38</f>
        <v>0</v>
      </c>
      <c r="AZ57" s="130">
        <f>'VRN - Ostatní a vedlejší ...'!F35</f>
        <v>0</v>
      </c>
      <c r="BA57" s="130">
        <f>'VRN - Ostatní a vedlejší ...'!F36</f>
        <v>0</v>
      </c>
      <c r="BB57" s="130">
        <f>'VRN - Ostatní a vedlejší ...'!F37</f>
        <v>0</v>
      </c>
      <c r="BC57" s="130">
        <f>'VRN - Ostatní a vedlejší ...'!F38</f>
        <v>0</v>
      </c>
      <c r="BD57" s="132">
        <f>'VRN - Ostatní a vedlejší ...'!F39</f>
        <v>0</v>
      </c>
      <c r="BE57" s="4"/>
      <c r="BT57" s="133" t="s">
        <v>82</v>
      </c>
      <c r="BV57" s="133" t="s">
        <v>75</v>
      </c>
      <c r="BW57" s="133" t="s">
        <v>89</v>
      </c>
      <c r="BX57" s="133" t="s">
        <v>81</v>
      </c>
      <c r="CL57" s="133" t="s">
        <v>19</v>
      </c>
    </row>
    <row r="58" s="7" customFormat="1" ht="24.75" customHeight="1">
      <c r="A58" s="7"/>
      <c r="B58" s="111"/>
      <c r="C58" s="112"/>
      <c r="D58" s="113" t="s">
        <v>90</v>
      </c>
      <c r="E58" s="113"/>
      <c r="F58" s="113"/>
      <c r="G58" s="113"/>
      <c r="H58" s="113"/>
      <c r="I58" s="114"/>
      <c r="J58" s="113" t="s">
        <v>91</v>
      </c>
      <c r="K58" s="113"/>
      <c r="L58" s="113"/>
      <c r="M58" s="113"/>
      <c r="N58" s="113"/>
      <c r="O58" s="113"/>
      <c r="P58" s="113"/>
      <c r="Q58" s="113"/>
      <c r="R58" s="113"/>
      <c r="S58" s="113"/>
      <c r="T58" s="113"/>
      <c r="U58" s="113"/>
      <c r="V58" s="113"/>
      <c r="W58" s="113"/>
      <c r="X58" s="113"/>
      <c r="Y58" s="113"/>
      <c r="Z58" s="113"/>
      <c r="AA58" s="113"/>
      <c r="AB58" s="113"/>
      <c r="AC58" s="113"/>
      <c r="AD58" s="113"/>
      <c r="AE58" s="113"/>
      <c r="AF58" s="113"/>
      <c r="AG58" s="115">
        <f>ROUND(SUM(AG59:AG60),2)</f>
        <v>0</v>
      </c>
      <c r="AH58" s="114"/>
      <c r="AI58" s="114"/>
      <c r="AJ58" s="114"/>
      <c r="AK58" s="114"/>
      <c r="AL58" s="114"/>
      <c r="AM58" s="114"/>
      <c r="AN58" s="116">
        <f>SUM(AG58,AT58)</f>
        <v>0</v>
      </c>
      <c r="AO58" s="114"/>
      <c r="AP58" s="114"/>
      <c r="AQ58" s="117" t="s">
        <v>79</v>
      </c>
      <c r="AR58" s="118"/>
      <c r="AS58" s="119">
        <f>ROUND(SUM(AS59:AS60),2)</f>
        <v>0</v>
      </c>
      <c r="AT58" s="120">
        <f>ROUND(SUM(AV58:AW58),2)</f>
        <v>0</v>
      </c>
      <c r="AU58" s="121">
        <f>ROUND(SUM(AU59:AU60),5)</f>
        <v>0</v>
      </c>
      <c r="AV58" s="120">
        <f>ROUND(AZ58*L29,2)</f>
        <v>0</v>
      </c>
      <c r="AW58" s="120">
        <f>ROUND(BA58*L30,2)</f>
        <v>0</v>
      </c>
      <c r="AX58" s="120">
        <f>ROUND(BB58*L29,2)</f>
        <v>0</v>
      </c>
      <c r="AY58" s="120">
        <f>ROUND(BC58*L30,2)</f>
        <v>0</v>
      </c>
      <c r="AZ58" s="120">
        <f>ROUND(SUM(AZ59:AZ60),2)</f>
        <v>0</v>
      </c>
      <c r="BA58" s="120">
        <f>ROUND(SUM(BA59:BA60),2)</f>
        <v>0</v>
      </c>
      <c r="BB58" s="120">
        <f>ROUND(SUM(BB59:BB60),2)</f>
        <v>0</v>
      </c>
      <c r="BC58" s="120">
        <f>ROUND(SUM(BC59:BC60),2)</f>
        <v>0</v>
      </c>
      <c r="BD58" s="122">
        <f>ROUND(SUM(BD59:BD60),2)</f>
        <v>0</v>
      </c>
      <c r="BE58" s="7"/>
      <c r="BS58" s="123" t="s">
        <v>72</v>
      </c>
      <c r="BT58" s="123" t="s">
        <v>80</v>
      </c>
      <c r="BU58" s="123" t="s">
        <v>74</v>
      </c>
      <c r="BV58" s="123" t="s">
        <v>75</v>
      </c>
      <c r="BW58" s="123" t="s">
        <v>92</v>
      </c>
      <c r="BX58" s="123" t="s">
        <v>5</v>
      </c>
      <c r="CL58" s="123" t="s">
        <v>19</v>
      </c>
      <c r="CM58" s="123" t="s">
        <v>82</v>
      </c>
    </row>
    <row r="59" s="4" customFormat="1" ht="23.25" customHeight="1">
      <c r="A59" s="124" t="s">
        <v>83</v>
      </c>
      <c r="B59" s="63"/>
      <c r="C59" s="125"/>
      <c r="D59" s="125"/>
      <c r="E59" s="126" t="s">
        <v>84</v>
      </c>
      <c r="F59" s="126"/>
      <c r="G59" s="126"/>
      <c r="H59" s="126"/>
      <c r="I59" s="126"/>
      <c r="J59" s="125"/>
      <c r="K59" s="126" t="s">
        <v>91</v>
      </c>
      <c r="L59" s="126"/>
      <c r="M59" s="126"/>
      <c r="N59" s="126"/>
      <c r="O59" s="126"/>
      <c r="P59" s="126"/>
      <c r="Q59" s="126"/>
      <c r="R59" s="126"/>
      <c r="S59" s="126"/>
      <c r="T59" s="126"/>
      <c r="U59" s="126"/>
      <c r="V59" s="126"/>
      <c r="W59" s="126"/>
      <c r="X59" s="126"/>
      <c r="Y59" s="126"/>
      <c r="Z59" s="126"/>
      <c r="AA59" s="126"/>
      <c r="AB59" s="126"/>
      <c r="AC59" s="126"/>
      <c r="AD59" s="126"/>
      <c r="AE59" s="126"/>
      <c r="AF59" s="126"/>
      <c r="AG59" s="127">
        <f>'SO 01 - Jizera, Turnov, o...'!J32</f>
        <v>0</v>
      </c>
      <c r="AH59" s="125"/>
      <c r="AI59" s="125"/>
      <c r="AJ59" s="125"/>
      <c r="AK59" s="125"/>
      <c r="AL59" s="125"/>
      <c r="AM59" s="125"/>
      <c r="AN59" s="127">
        <f>SUM(AG59,AT59)</f>
        <v>0</v>
      </c>
      <c r="AO59" s="125"/>
      <c r="AP59" s="125"/>
      <c r="AQ59" s="128" t="s">
        <v>85</v>
      </c>
      <c r="AR59" s="65"/>
      <c r="AS59" s="129">
        <v>0</v>
      </c>
      <c r="AT59" s="130">
        <f>ROUND(SUM(AV59:AW59),2)</f>
        <v>0</v>
      </c>
      <c r="AU59" s="131">
        <f>'SO 01 - Jizera, Turnov, o...'!P88</f>
        <v>0</v>
      </c>
      <c r="AV59" s="130">
        <f>'SO 01 - Jizera, Turnov, o...'!J35</f>
        <v>0</v>
      </c>
      <c r="AW59" s="130">
        <f>'SO 01 - Jizera, Turnov, o...'!J36</f>
        <v>0</v>
      </c>
      <c r="AX59" s="130">
        <f>'SO 01 - Jizera, Turnov, o...'!J37</f>
        <v>0</v>
      </c>
      <c r="AY59" s="130">
        <f>'SO 01 - Jizera, Turnov, o...'!J38</f>
        <v>0</v>
      </c>
      <c r="AZ59" s="130">
        <f>'SO 01 - Jizera, Turnov, o...'!F35</f>
        <v>0</v>
      </c>
      <c r="BA59" s="130">
        <f>'SO 01 - Jizera, Turnov, o...'!F36</f>
        <v>0</v>
      </c>
      <c r="BB59" s="130">
        <f>'SO 01 - Jizera, Turnov, o...'!F37</f>
        <v>0</v>
      </c>
      <c r="BC59" s="130">
        <f>'SO 01 - Jizera, Turnov, o...'!F38</f>
        <v>0</v>
      </c>
      <c r="BD59" s="132">
        <f>'SO 01 - Jizera, Turnov, o...'!F39</f>
        <v>0</v>
      </c>
      <c r="BE59" s="4"/>
      <c r="BT59" s="133" t="s">
        <v>82</v>
      </c>
      <c r="BV59" s="133" t="s">
        <v>75</v>
      </c>
      <c r="BW59" s="133" t="s">
        <v>93</v>
      </c>
      <c r="BX59" s="133" t="s">
        <v>92</v>
      </c>
      <c r="CL59" s="133" t="s">
        <v>19</v>
      </c>
    </row>
    <row r="60" s="4" customFormat="1" ht="16.5" customHeight="1">
      <c r="A60" s="124" t="s">
        <v>83</v>
      </c>
      <c r="B60" s="63"/>
      <c r="C60" s="125"/>
      <c r="D60" s="125"/>
      <c r="E60" s="126" t="s">
        <v>87</v>
      </c>
      <c r="F60" s="126"/>
      <c r="G60" s="126"/>
      <c r="H60" s="126"/>
      <c r="I60" s="126"/>
      <c r="J60" s="125"/>
      <c r="K60" s="126" t="s">
        <v>88</v>
      </c>
      <c r="L60" s="126"/>
      <c r="M60" s="126"/>
      <c r="N60" s="126"/>
      <c r="O60" s="126"/>
      <c r="P60" s="126"/>
      <c r="Q60" s="126"/>
      <c r="R60" s="126"/>
      <c r="S60" s="126"/>
      <c r="T60" s="126"/>
      <c r="U60" s="126"/>
      <c r="V60" s="126"/>
      <c r="W60" s="126"/>
      <c r="X60" s="126"/>
      <c r="Y60" s="126"/>
      <c r="Z60" s="126"/>
      <c r="AA60" s="126"/>
      <c r="AB60" s="126"/>
      <c r="AC60" s="126"/>
      <c r="AD60" s="126"/>
      <c r="AE60" s="126"/>
      <c r="AF60" s="126"/>
      <c r="AG60" s="127">
        <f>'VRN - Ostatní a vedlejší ..._01'!J32</f>
        <v>0</v>
      </c>
      <c r="AH60" s="125"/>
      <c r="AI60" s="125"/>
      <c r="AJ60" s="125"/>
      <c r="AK60" s="125"/>
      <c r="AL60" s="125"/>
      <c r="AM60" s="125"/>
      <c r="AN60" s="127">
        <f>SUM(AG60,AT60)</f>
        <v>0</v>
      </c>
      <c r="AO60" s="125"/>
      <c r="AP60" s="125"/>
      <c r="AQ60" s="128" t="s">
        <v>85</v>
      </c>
      <c r="AR60" s="65"/>
      <c r="AS60" s="129">
        <v>0</v>
      </c>
      <c r="AT60" s="130">
        <f>ROUND(SUM(AV60:AW60),2)</f>
        <v>0</v>
      </c>
      <c r="AU60" s="131">
        <f>'VRN - Ostatní a vedlejší ..._01'!P89</f>
        <v>0</v>
      </c>
      <c r="AV60" s="130">
        <f>'VRN - Ostatní a vedlejší ..._01'!J35</f>
        <v>0</v>
      </c>
      <c r="AW60" s="130">
        <f>'VRN - Ostatní a vedlejší ..._01'!J36</f>
        <v>0</v>
      </c>
      <c r="AX60" s="130">
        <f>'VRN - Ostatní a vedlejší ..._01'!J37</f>
        <v>0</v>
      </c>
      <c r="AY60" s="130">
        <f>'VRN - Ostatní a vedlejší ..._01'!J38</f>
        <v>0</v>
      </c>
      <c r="AZ60" s="130">
        <f>'VRN - Ostatní a vedlejší ..._01'!F35</f>
        <v>0</v>
      </c>
      <c r="BA60" s="130">
        <f>'VRN - Ostatní a vedlejší ..._01'!F36</f>
        <v>0</v>
      </c>
      <c r="BB60" s="130">
        <f>'VRN - Ostatní a vedlejší ..._01'!F37</f>
        <v>0</v>
      </c>
      <c r="BC60" s="130">
        <f>'VRN - Ostatní a vedlejší ..._01'!F38</f>
        <v>0</v>
      </c>
      <c r="BD60" s="132">
        <f>'VRN - Ostatní a vedlejší ..._01'!F39</f>
        <v>0</v>
      </c>
      <c r="BE60" s="4"/>
      <c r="BT60" s="133" t="s">
        <v>82</v>
      </c>
      <c r="BV60" s="133" t="s">
        <v>75</v>
      </c>
      <c r="BW60" s="133" t="s">
        <v>94</v>
      </c>
      <c r="BX60" s="133" t="s">
        <v>92</v>
      </c>
      <c r="CL60" s="133" t="s">
        <v>19</v>
      </c>
    </row>
    <row r="61" s="7" customFormat="1" ht="24.75" customHeight="1">
      <c r="A61" s="7"/>
      <c r="B61" s="111"/>
      <c r="C61" s="112"/>
      <c r="D61" s="113" t="s">
        <v>95</v>
      </c>
      <c r="E61" s="113"/>
      <c r="F61" s="113"/>
      <c r="G61" s="113"/>
      <c r="H61" s="113"/>
      <c r="I61" s="114"/>
      <c r="J61" s="113" t="s">
        <v>96</v>
      </c>
      <c r="K61" s="113"/>
      <c r="L61" s="113"/>
      <c r="M61" s="113"/>
      <c r="N61" s="113"/>
      <c r="O61" s="113"/>
      <c r="P61" s="113"/>
      <c r="Q61" s="113"/>
      <c r="R61" s="113"/>
      <c r="S61" s="113"/>
      <c r="T61" s="113"/>
      <c r="U61" s="113"/>
      <c r="V61" s="113"/>
      <c r="W61" s="113"/>
      <c r="X61" s="113"/>
      <c r="Y61" s="113"/>
      <c r="Z61" s="113"/>
      <c r="AA61" s="113"/>
      <c r="AB61" s="113"/>
      <c r="AC61" s="113"/>
      <c r="AD61" s="113"/>
      <c r="AE61" s="113"/>
      <c r="AF61" s="113"/>
      <c r="AG61" s="115">
        <f>ROUND(SUM(AG62:AG63),2)</f>
        <v>0</v>
      </c>
      <c r="AH61" s="114"/>
      <c r="AI61" s="114"/>
      <c r="AJ61" s="114"/>
      <c r="AK61" s="114"/>
      <c r="AL61" s="114"/>
      <c r="AM61" s="114"/>
      <c r="AN61" s="116">
        <f>SUM(AG61,AT61)</f>
        <v>0</v>
      </c>
      <c r="AO61" s="114"/>
      <c r="AP61" s="114"/>
      <c r="AQ61" s="117" t="s">
        <v>79</v>
      </c>
      <c r="AR61" s="118"/>
      <c r="AS61" s="119">
        <f>ROUND(SUM(AS62:AS63),2)</f>
        <v>0</v>
      </c>
      <c r="AT61" s="120">
        <f>ROUND(SUM(AV61:AW61),2)</f>
        <v>0</v>
      </c>
      <c r="AU61" s="121">
        <f>ROUND(SUM(AU62:AU63),5)</f>
        <v>0</v>
      </c>
      <c r="AV61" s="120">
        <f>ROUND(AZ61*L29,2)</f>
        <v>0</v>
      </c>
      <c r="AW61" s="120">
        <f>ROUND(BA61*L30,2)</f>
        <v>0</v>
      </c>
      <c r="AX61" s="120">
        <f>ROUND(BB61*L29,2)</f>
        <v>0</v>
      </c>
      <c r="AY61" s="120">
        <f>ROUND(BC61*L30,2)</f>
        <v>0</v>
      </c>
      <c r="AZ61" s="120">
        <f>ROUND(SUM(AZ62:AZ63),2)</f>
        <v>0</v>
      </c>
      <c r="BA61" s="120">
        <f>ROUND(SUM(BA62:BA63),2)</f>
        <v>0</v>
      </c>
      <c r="BB61" s="120">
        <f>ROUND(SUM(BB62:BB63),2)</f>
        <v>0</v>
      </c>
      <c r="BC61" s="120">
        <f>ROUND(SUM(BC62:BC63),2)</f>
        <v>0</v>
      </c>
      <c r="BD61" s="122">
        <f>ROUND(SUM(BD62:BD63),2)</f>
        <v>0</v>
      </c>
      <c r="BE61" s="7"/>
      <c r="BS61" s="123" t="s">
        <v>72</v>
      </c>
      <c r="BT61" s="123" t="s">
        <v>80</v>
      </c>
      <c r="BU61" s="123" t="s">
        <v>74</v>
      </c>
      <c r="BV61" s="123" t="s">
        <v>75</v>
      </c>
      <c r="BW61" s="123" t="s">
        <v>97</v>
      </c>
      <c r="BX61" s="123" t="s">
        <v>5</v>
      </c>
      <c r="CL61" s="123" t="s">
        <v>19</v>
      </c>
      <c r="CM61" s="123" t="s">
        <v>82</v>
      </c>
    </row>
    <row r="62" s="4" customFormat="1" ht="23.25" customHeight="1">
      <c r="A62" s="124" t="s">
        <v>83</v>
      </c>
      <c r="B62" s="63"/>
      <c r="C62" s="125"/>
      <c r="D62" s="125"/>
      <c r="E62" s="126" t="s">
        <v>84</v>
      </c>
      <c r="F62" s="126"/>
      <c r="G62" s="126"/>
      <c r="H62" s="126"/>
      <c r="I62" s="126"/>
      <c r="J62" s="125"/>
      <c r="K62" s="126" t="s">
        <v>96</v>
      </c>
      <c r="L62" s="126"/>
      <c r="M62" s="126"/>
      <c r="N62" s="126"/>
      <c r="O62" s="126"/>
      <c r="P62" s="126"/>
      <c r="Q62" s="126"/>
      <c r="R62" s="126"/>
      <c r="S62" s="126"/>
      <c r="T62" s="126"/>
      <c r="U62" s="126"/>
      <c r="V62" s="126"/>
      <c r="W62" s="126"/>
      <c r="X62" s="126"/>
      <c r="Y62" s="126"/>
      <c r="Z62" s="126"/>
      <c r="AA62" s="126"/>
      <c r="AB62" s="126"/>
      <c r="AC62" s="126"/>
      <c r="AD62" s="126"/>
      <c r="AE62" s="126"/>
      <c r="AF62" s="126"/>
      <c r="AG62" s="127">
        <f>'SO 01 - Jizera, Poniklá, ...'!J32</f>
        <v>0</v>
      </c>
      <c r="AH62" s="125"/>
      <c r="AI62" s="125"/>
      <c r="AJ62" s="125"/>
      <c r="AK62" s="125"/>
      <c r="AL62" s="125"/>
      <c r="AM62" s="125"/>
      <c r="AN62" s="127">
        <f>SUM(AG62,AT62)</f>
        <v>0</v>
      </c>
      <c r="AO62" s="125"/>
      <c r="AP62" s="125"/>
      <c r="AQ62" s="128" t="s">
        <v>85</v>
      </c>
      <c r="AR62" s="65"/>
      <c r="AS62" s="129">
        <v>0</v>
      </c>
      <c r="AT62" s="130">
        <f>ROUND(SUM(AV62:AW62),2)</f>
        <v>0</v>
      </c>
      <c r="AU62" s="131">
        <f>'SO 01 - Jizera, Poniklá, ...'!P88</f>
        <v>0</v>
      </c>
      <c r="AV62" s="130">
        <f>'SO 01 - Jizera, Poniklá, ...'!J35</f>
        <v>0</v>
      </c>
      <c r="AW62" s="130">
        <f>'SO 01 - Jizera, Poniklá, ...'!J36</f>
        <v>0</v>
      </c>
      <c r="AX62" s="130">
        <f>'SO 01 - Jizera, Poniklá, ...'!J37</f>
        <v>0</v>
      </c>
      <c r="AY62" s="130">
        <f>'SO 01 - Jizera, Poniklá, ...'!J38</f>
        <v>0</v>
      </c>
      <c r="AZ62" s="130">
        <f>'SO 01 - Jizera, Poniklá, ...'!F35</f>
        <v>0</v>
      </c>
      <c r="BA62" s="130">
        <f>'SO 01 - Jizera, Poniklá, ...'!F36</f>
        <v>0</v>
      </c>
      <c r="BB62" s="130">
        <f>'SO 01 - Jizera, Poniklá, ...'!F37</f>
        <v>0</v>
      </c>
      <c r="BC62" s="130">
        <f>'SO 01 - Jizera, Poniklá, ...'!F38</f>
        <v>0</v>
      </c>
      <c r="BD62" s="132">
        <f>'SO 01 - Jizera, Poniklá, ...'!F39</f>
        <v>0</v>
      </c>
      <c r="BE62" s="4"/>
      <c r="BT62" s="133" t="s">
        <v>82</v>
      </c>
      <c r="BV62" s="133" t="s">
        <v>75</v>
      </c>
      <c r="BW62" s="133" t="s">
        <v>98</v>
      </c>
      <c r="BX62" s="133" t="s">
        <v>97</v>
      </c>
      <c r="CL62" s="133" t="s">
        <v>19</v>
      </c>
    </row>
    <row r="63" s="4" customFormat="1" ht="16.5" customHeight="1">
      <c r="A63" s="124" t="s">
        <v>83</v>
      </c>
      <c r="B63" s="63"/>
      <c r="C63" s="125"/>
      <c r="D63" s="125"/>
      <c r="E63" s="126" t="s">
        <v>87</v>
      </c>
      <c r="F63" s="126"/>
      <c r="G63" s="126"/>
      <c r="H63" s="126"/>
      <c r="I63" s="126"/>
      <c r="J63" s="125"/>
      <c r="K63" s="126" t="s">
        <v>88</v>
      </c>
      <c r="L63" s="126"/>
      <c r="M63" s="126"/>
      <c r="N63" s="126"/>
      <c r="O63" s="126"/>
      <c r="P63" s="126"/>
      <c r="Q63" s="126"/>
      <c r="R63" s="126"/>
      <c r="S63" s="126"/>
      <c r="T63" s="126"/>
      <c r="U63" s="126"/>
      <c r="V63" s="126"/>
      <c r="W63" s="126"/>
      <c r="X63" s="126"/>
      <c r="Y63" s="126"/>
      <c r="Z63" s="126"/>
      <c r="AA63" s="126"/>
      <c r="AB63" s="126"/>
      <c r="AC63" s="126"/>
      <c r="AD63" s="126"/>
      <c r="AE63" s="126"/>
      <c r="AF63" s="126"/>
      <c r="AG63" s="127">
        <f>'VRN - Ostatní a vedlejší ..._02'!J32</f>
        <v>0</v>
      </c>
      <c r="AH63" s="125"/>
      <c r="AI63" s="125"/>
      <c r="AJ63" s="125"/>
      <c r="AK63" s="125"/>
      <c r="AL63" s="125"/>
      <c r="AM63" s="125"/>
      <c r="AN63" s="127">
        <f>SUM(AG63,AT63)</f>
        <v>0</v>
      </c>
      <c r="AO63" s="125"/>
      <c r="AP63" s="125"/>
      <c r="AQ63" s="128" t="s">
        <v>85</v>
      </c>
      <c r="AR63" s="65"/>
      <c r="AS63" s="134">
        <v>0</v>
      </c>
      <c r="AT63" s="135">
        <f>ROUND(SUM(AV63:AW63),2)</f>
        <v>0</v>
      </c>
      <c r="AU63" s="136">
        <f>'VRN - Ostatní a vedlejší ..._02'!P89</f>
        <v>0</v>
      </c>
      <c r="AV63" s="135">
        <f>'VRN - Ostatní a vedlejší ..._02'!J35</f>
        <v>0</v>
      </c>
      <c r="AW63" s="135">
        <f>'VRN - Ostatní a vedlejší ..._02'!J36</f>
        <v>0</v>
      </c>
      <c r="AX63" s="135">
        <f>'VRN - Ostatní a vedlejší ..._02'!J37</f>
        <v>0</v>
      </c>
      <c r="AY63" s="135">
        <f>'VRN - Ostatní a vedlejší ..._02'!J38</f>
        <v>0</v>
      </c>
      <c r="AZ63" s="135">
        <f>'VRN - Ostatní a vedlejší ..._02'!F35</f>
        <v>0</v>
      </c>
      <c r="BA63" s="135">
        <f>'VRN - Ostatní a vedlejší ..._02'!F36</f>
        <v>0</v>
      </c>
      <c r="BB63" s="135">
        <f>'VRN - Ostatní a vedlejší ..._02'!F37</f>
        <v>0</v>
      </c>
      <c r="BC63" s="135">
        <f>'VRN - Ostatní a vedlejší ..._02'!F38</f>
        <v>0</v>
      </c>
      <c r="BD63" s="137">
        <f>'VRN - Ostatní a vedlejší ..._02'!F39</f>
        <v>0</v>
      </c>
      <c r="BE63" s="4"/>
      <c r="BT63" s="133" t="s">
        <v>82</v>
      </c>
      <c r="BV63" s="133" t="s">
        <v>75</v>
      </c>
      <c r="BW63" s="133" t="s">
        <v>99</v>
      </c>
      <c r="BX63" s="133" t="s">
        <v>97</v>
      </c>
      <c r="CL63" s="133" t="s">
        <v>19</v>
      </c>
    </row>
    <row r="64" s="2" customFormat="1" ht="30" customHeight="1">
      <c r="A64" s="37"/>
      <c r="B64" s="38"/>
      <c r="C64" s="39"/>
      <c r="D64" s="39"/>
      <c r="E64" s="39"/>
      <c r="F64" s="39"/>
      <c r="G64" s="39"/>
      <c r="H64" s="39"/>
      <c r="I64" s="39"/>
      <c r="J64" s="39"/>
      <c r="K64" s="39"/>
      <c r="L64" s="39"/>
      <c r="M64" s="39"/>
      <c r="N64" s="39"/>
      <c r="O64" s="39"/>
      <c r="P64" s="39"/>
      <c r="Q64" s="39"/>
      <c r="R64" s="39"/>
      <c r="S64" s="39"/>
      <c r="T64" s="39"/>
      <c r="U64" s="39"/>
      <c r="V64" s="39"/>
      <c r="W64" s="39"/>
      <c r="X64" s="39"/>
      <c r="Y64" s="39"/>
      <c r="Z64" s="39"/>
      <c r="AA64" s="39"/>
      <c r="AB64" s="39"/>
      <c r="AC64" s="39"/>
      <c r="AD64" s="39"/>
      <c r="AE64" s="39"/>
      <c r="AF64" s="39"/>
      <c r="AG64" s="39"/>
      <c r="AH64" s="39"/>
      <c r="AI64" s="39"/>
      <c r="AJ64" s="39"/>
      <c r="AK64" s="39"/>
      <c r="AL64" s="39"/>
      <c r="AM64" s="39"/>
      <c r="AN64" s="39"/>
      <c r="AO64" s="39"/>
      <c r="AP64" s="39"/>
      <c r="AQ64" s="39"/>
      <c r="AR64" s="43"/>
      <c r="AS64" s="37"/>
      <c r="AT64" s="37"/>
      <c r="AU64" s="37"/>
      <c r="AV64" s="37"/>
      <c r="AW64" s="37"/>
      <c r="AX64" s="37"/>
      <c r="AY64" s="37"/>
      <c r="AZ64" s="37"/>
      <c r="BA64" s="37"/>
      <c r="BB64" s="37"/>
      <c r="BC64" s="37"/>
      <c r="BD64" s="37"/>
      <c r="BE64" s="37"/>
    </row>
    <row r="65" s="2" customFormat="1" ht="6.96" customHeight="1">
      <c r="A65" s="37"/>
      <c r="B65" s="59"/>
      <c r="C65" s="60"/>
      <c r="D65" s="60"/>
      <c r="E65" s="60"/>
      <c r="F65" s="60"/>
      <c r="G65" s="60"/>
      <c r="H65" s="60"/>
      <c r="I65" s="60"/>
      <c r="J65" s="60"/>
      <c r="K65" s="60"/>
      <c r="L65" s="60"/>
      <c r="M65" s="60"/>
      <c r="N65" s="60"/>
      <c r="O65" s="60"/>
      <c r="P65" s="60"/>
      <c r="Q65" s="60"/>
      <c r="R65" s="60"/>
      <c r="S65" s="60"/>
      <c r="T65" s="60"/>
      <c r="U65" s="60"/>
      <c r="V65" s="60"/>
      <c r="W65" s="60"/>
      <c r="X65" s="60"/>
      <c r="Y65" s="60"/>
      <c r="Z65" s="60"/>
      <c r="AA65" s="60"/>
      <c r="AB65" s="60"/>
      <c r="AC65" s="60"/>
      <c r="AD65" s="60"/>
      <c r="AE65" s="60"/>
      <c r="AF65" s="60"/>
      <c r="AG65" s="60"/>
      <c r="AH65" s="60"/>
      <c r="AI65" s="60"/>
      <c r="AJ65" s="60"/>
      <c r="AK65" s="60"/>
      <c r="AL65" s="60"/>
      <c r="AM65" s="60"/>
      <c r="AN65" s="60"/>
      <c r="AO65" s="60"/>
      <c r="AP65" s="60"/>
      <c r="AQ65" s="60"/>
      <c r="AR65" s="43"/>
      <c r="AS65" s="37"/>
      <c r="AT65" s="37"/>
      <c r="AU65" s="37"/>
      <c r="AV65" s="37"/>
      <c r="AW65" s="37"/>
      <c r="AX65" s="37"/>
      <c r="AY65" s="37"/>
      <c r="AZ65" s="37"/>
      <c r="BA65" s="37"/>
      <c r="BB65" s="37"/>
      <c r="BC65" s="37"/>
      <c r="BD65" s="37"/>
      <c r="BE65" s="37"/>
    </row>
  </sheetData>
  <sheetProtection sheet="1" formatColumns="0" formatRows="0" objects="1" scenarios="1" spinCount="100000" saltValue="O/+2oQJOl12VxqQQaJMzcvIJxlOmBw5iISUkh1lmM5niRFvdKFU2N5kf9B4brrVU2Yq5IKcWCGmLCVr64OWuwg==" hashValue="adnVOhUtdpFXm0jrTPQGTQeUNxqGxDS7Gsu0kGkgFigSnVUvYvfpG0uzz0AwH0zC7jMvz1L72Acn0oO8wSrtbQ==" algorithmName="SHA-512" password="CC35"/>
  <mergeCells count="74">
    <mergeCell ref="L45:AO45"/>
    <mergeCell ref="AM47:AN47"/>
    <mergeCell ref="AS49:AT51"/>
    <mergeCell ref="AM49:AP49"/>
    <mergeCell ref="AM50:AP50"/>
    <mergeCell ref="C52:G52"/>
    <mergeCell ref="AG52:AM52"/>
    <mergeCell ref="AN52:AP52"/>
    <mergeCell ref="I52:AF52"/>
    <mergeCell ref="AG55:AM55"/>
    <mergeCell ref="AN55:AP55"/>
    <mergeCell ref="J55:AF55"/>
    <mergeCell ref="D55:H55"/>
    <mergeCell ref="AN56:AP56"/>
    <mergeCell ref="E56:I56"/>
    <mergeCell ref="K56:AF56"/>
    <mergeCell ref="AG56:AM56"/>
    <mergeCell ref="K57:AF57"/>
    <mergeCell ref="AN57:AP57"/>
    <mergeCell ref="E57:I57"/>
    <mergeCell ref="AG57:AM57"/>
    <mergeCell ref="AG58:AM58"/>
    <mergeCell ref="AN58:AP58"/>
    <mergeCell ref="D58:H58"/>
    <mergeCell ref="J58:AF58"/>
    <mergeCell ref="AN59:AP59"/>
    <mergeCell ref="AG59:AM59"/>
    <mergeCell ref="E59:I59"/>
    <mergeCell ref="K59:AF59"/>
    <mergeCell ref="AN60:AP60"/>
    <mergeCell ref="AG60:AM60"/>
    <mergeCell ref="E60:I60"/>
    <mergeCell ref="K60:AF60"/>
    <mergeCell ref="AN61:AP61"/>
    <mergeCell ref="AG61:AM61"/>
    <mergeCell ref="D61:H61"/>
    <mergeCell ref="J61:AF61"/>
    <mergeCell ref="AN62:AP62"/>
    <mergeCell ref="AG62:AM62"/>
    <mergeCell ref="E62:I62"/>
    <mergeCell ref="K62:AF62"/>
    <mergeCell ref="AN63:AP63"/>
    <mergeCell ref="AG63:AM63"/>
    <mergeCell ref="E63:I63"/>
    <mergeCell ref="K63:AF63"/>
    <mergeCell ref="AG54:AM54"/>
    <mergeCell ref="AN54:AP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W31:AE31"/>
    <mergeCell ref="L31:P31"/>
    <mergeCell ref="L32:P32"/>
    <mergeCell ref="W32:AE32"/>
    <mergeCell ref="AK32:AO32"/>
    <mergeCell ref="L33:P33"/>
    <mergeCell ref="AK33:AO33"/>
    <mergeCell ref="W33:AE33"/>
    <mergeCell ref="AK35:AO35"/>
    <mergeCell ref="X35:AB35"/>
    <mergeCell ref="AR2:BE2"/>
  </mergeCells>
  <hyperlinks>
    <hyperlink ref="A56" location="'SO 01 - Jizera, Železný B...'!C2" display="/"/>
    <hyperlink ref="A57" location="'VRN - Ostatní a vedlejší ...'!C2" display="/"/>
    <hyperlink ref="A59" location="'SO 01 - Jizera, Turnov, o...'!C2" display="/"/>
    <hyperlink ref="A60" location="'VRN - Ostatní a vedlejší ..._01'!C2" display="/"/>
    <hyperlink ref="A62" location="'SO 01 - Jizera, Poniklá, ...'!C2" display="/"/>
    <hyperlink ref="A63" location="'VRN - Ostatní a vedlejší ..._02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86</v>
      </c>
    </row>
    <row r="3" hidden="1" s="1" customFormat="1" ht="6.96" customHeight="1">
      <c r="B3" s="138"/>
      <c r="C3" s="139"/>
      <c r="D3" s="139"/>
      <c r="E3" s="139"/>
      <c r="F3" s="139"/>
      <c r="G3" s="139"/>
      <c r="H3" s="139"/>
      <c r="I3" s="139"/>
      <c r="J3" s="139"/>
      <c r="K3" s="139"/>
      <c r="L3" s="19"/>
      <c r="AT3" s="16" t="s">
        <v>82</v>
      </c>
    </row>
    <row r="4" hidden="1" s="1" customFormat="1" ht="24.96" customHeight="1">
      <c r="B4" s="19"/>
      <c r="D4" s="140" t="s">
        <v>100</v>
      </c>
      <c r="L4" s="19"/>
      <c r="M4" s="141" t="s">
        <v>10</v>
      </c>
      <c r="AT4" s="16" t="s">
        <v>35</v>
      </c>
    </row>
    <row r="5" hidden="1" s="1" customFormat="1" ht="6.96" customHeight="1">
      <c r="B5" s="19"/>
      <c r="L5" s="19"/>
    </row>
    <row r="6" hidden="1" s="1" customFormat="1" ht="12" customHeight="1">
      <c r="B6" s="19"/>
      <c r="D6" s="142" t="s">
        <v>16</v>
      </c>
      <c r="L6" s="19"/>
    </row>
    <row r="7" hidden="1" s="1" customFormat="1" ht="16.5" customHeight="1">
      <c r="B7" s="19"/>
      <c r="E7" s="143" t="str">
        <f>'Rekapitulace stavby'!K6</f>
        <v>Jizera, odstranění nánosů po povodni v ř.km 82,20 – 125,09</v>
      </c>
      <c r="F7" s="142"/>
      <c r="G7" s="142"/>
      <c r="H7" s="142"/>
      <c r="L7" s="19"/>
    </row>
    <row r="8" hidden="1" s="1" customFormat="1" ht="12" customHeight="1">
      <c r="B8" s="19"/>
      <c r="D8" s="142" t="s">
        <v>101</v>
      </c>
      <c r="L8" s="19"/>
    </row>
    <row r="9" hidden="1" s="2" customFormat="1" ht="16.5" customHeight="1">
      <c r="A9" s="37"/>
      <c r="B9" s="43"/>
      <c r="C9" s="37"/>
      <c r="D9" s="37"/>
      <c r="E9" s="143" t="s">
        <v>102</v>
      </c>
      <c r="F9" s="37"/>
      <c r="G9" s="37"/>
      <c r="H9" s="37"/>
      <c r="I9" s="37"/>
      <c r="J9" s="37"/>
      <c r="K9" s="37"/>
      <c r="L9" s="144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hidden="1" s="2" customFormat="1" ht="12" customHeight="1">
      <c r="A10" s="37"/>
      <c r="B10" s="43"/>
      <c r="C10" s="37"/>
      <c r="D10" s="142" t="s">
        <v>103</v>
      </c>
      <c r="E10" s="37"/>
      <c r="F10" s="37"/>
      <c r="G10" s="37"/>
      <c r="H10" s="37"/>
      <c r="I10" s="37"/>
      <c r="J10" s="37"/>
      <c r="K10" s="37"/>
      <c r="L10" s="144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hidden="1" s="2" customFormat="1" ht="30" customHeight="1">
      <c r="A11" s="37"/>
      <c r="B11" s="43"/>
      <c r="C11" s="37"/>
      <c r="D11" s="37"/>
      <c r="E11" s="145" t="s">
        <v>104</v>
      </c>
      <c r="F11" s="37"/>
      <c r="G11" s="37"/>
      <c r="H11" s="37"/>
      <c r="I11" s="37"/>
      <c r="J11" s="37"/>
      <c r="K11" s="37"/>
      <c r="L11" s="144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hidden="1" s="2" customFormat="1">
      <c r="A12" s="37"/>
      <c r="B12" s="43"/>
      <c r="C12" s="37"/>
      <c r="D12" s="37"/>
      <c r="E12" s="37"/>
      <c r="F12" s="37"/>
      <c r="G12" s="37"/>
      <c r="H12" s="37"/>
      <c r="I12" s="37"/>
      <c r="J12" s="37"/>
      <c r="K12" s="37"/>
      <c r="L12" s="144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hidden="1" s="2" customFormat="1" ht="12" customHeight="1">
      <c r="A13" s="37"/>
      <c r="B13" s="43"/>
      <c r="C13" s="37"/>
      <c r="D13" s="142" t="s">
        <v>18</v>
      </c>
      <c r="E13" s="37"/>
      <c r="F13" s="133" t="s">
        <v>19</v>
      </c>
      <c r="G13" s="37"/>
      <c r="H13" s="37"/>
      <c r="I13" s="142" t="s">
        <v>20</v>
      </c>
      <c r="J13" s="133" t="s">
        <v>19</v>
      </c>
      <c r="K13" s="37"/>
      <c r="L13" s="144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hidden="1" s="2" customFormat="1" ht="12" customHeight="1">
      <c r="A14" s="37"/>
      <c r="B14" s="43"/>
      <c r="C14" s="37"/>
      <c r="D14" s="142" t="s">
        <v>21</v>
      </c>
      <c r="E14" s="37"/>
      <c r="F14" s="133" t="s">
        <v>22</v>
      </c>
      <c r="G14" s="37"/>
      <c r="H14" s="37"/>
      <c r="I14" s="142" t="s">
        <v>23</v>
      </c>
      <c r="J14" s="146" t="str">
        <f>'Rekapitulace stavby'!AN8</f>
        <v>29.4.2025</v>
      </c>
      <c r="K14" s="37"/>
      <c r="L14" s="144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hidden="1" s="2" customFormat="1" ht="10.8" customHeight="1">
      <c r="A15" s="37"/>
      <c r="B15" s="43"/>
      <c r="C15" s="37"/>
      <c r="D15" s="37"/>
      <c r="E15" s="37"/>
      <c r="F15" s="37"/>
      <c r="G15" s="37"/>
      <c r="H15" s="37"/>
      <c r="I15" s="37"/>
      <c r="J15" s="37"/>
      <c r="K15" s="37"/>
      <c r="L15" s="144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hidden="1" s="2" customFormat="1" ht="12" customHeight="1">
      <c r="A16" s="37"/>
      <c r="B16" s="43"/>
      <c r="C16" s="37"/>
      <c r="D16" s="142" t="s">
        <v>25</v>
      </c>
      <c r="E16" s="37"/>
      <c r="F16" s="37"/>
      <c r="G16" s="37"/>
      <c r="H16" s="37"/>
      <c r="I16" s="142" t="s">
        <v>26</v>
      </c>
      <c r="J16" s="133" t="s">
        <v>27</v>
      </c>
      <c r="K16" s="37"/>
      <c r="L16" s="144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hidden="1" s="2" customFormat="1" ht="18" customHeight="1">
      <c r="A17" s="37"/>
      <c r="B17" s="43"/>
      <c r="C17" s="37"/>
      <c r="D17" s="37"/>
      <c r="E17" s="133" t="s">
        <v>28</v>
      </c>
      <c r="F17" s="37"/>
      <c r="G17" s="37"/>
      <c r="H17" s="37"/>
      <c r="I17" s="142" t="s">
        <v>29</v>
      </c>
      <c r="J17" s="133" t="s">
        <v>19</v>
      </c>
      <c r="K17" s="37"/>
      <c r="L17" s="144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hidden="1" s="2" customFormat="1" ht="6.96" customHeight="1">
      <c r="A18" s="37"/>
      <c r="B18" s="43"/>
      <c r="C18" s="37"/>
      <c r="D18" s="37"/>
      <c r="E18" s="37"/>
      <c r="F18" s="37"/>
      <c r="G18" s="37"/>
      <c r="H18" s="37"/>
      <c r="I18" s="37"/>
      <c r="J18" s="37"/>
      <c r="K18" s="37"/>
      <c r="L18" s="144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hidden="1" s="2" customFormat="1" ht="12" customHeight="1">
      <c r="A19" s="37"/>
      <c r="B19" s="43"/>
      <c r="C19" s="37"/>
      <c r="D19" s="142" t="s">
        <v>30</v>
      </c>
      <c r="E19" s="37"/>
      <c r="F19" s="37"/>
      <c r="G19" s="37"/>
      <c r="H19" s="37"/>
      <c r="I19" s="142" t="s">
        <v>26</v>
      </c>
      <c r="J19" s="32" t="str">
        <f>'Rekapitulace stavby'!AN13</f>
        <v>Vyplň údaj</v>
      </c>
      <c r="K19" s="37"/>
      <c r="L19" s="144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hidden="1" s="2" customFormat="1" ht="18" customHeight="1">
      <c r="A20" s="37"/>
      <c r="B20" s="43"/>
      <c r="C20" s="37"/>
      <c r="D20" s="37"/>
      <c r="E20" s="32" t="str">
        <f>'Rekapitulace stavby'!E14</f>
        <v>Vyplň údaj</v>
      </c>
      <c r="F20" s="133"/>
      <c r="G20" s="133"/>
      <c r="H20" s="133"/>
      <c r="I20" s="142" t="s">
        <v>29</v>
      </c>
      <c r="J20" s="32" t="str">
        <f>'Rekapitulace stavby'!AN14</f>
        <v>Vyplň údaj</v>
      </c>
      <c r="K20" s="37"/>
      <c r="L20" s="144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hidden="1" s="2" customFormat="1" ht="6.96" customHeight="1">
      <c r="A21" s="37"/>
      <c r="B21" s="43"/>
      <c r="C21" s="37"/>
      <c r="D21" s="37"/>
      <c r="E21" s="37"/>
      <c r="F21" s="37"/>
      <c r="G21" s="37"/>
      <c r="H21" s="37"/>
      <c r="I21" s="37"/>
      <c r="J21" s="37"/>
      <c r="K21" s="37"/>
      <c r="L21" s="144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hidden="1" s="2" customFormat="1" ht="12" customHeight="1">
      <c r="A22" s="37"/>
      <c r="B22" s="43"/>
      <c r="C22" s="37"/>
      <c r="D22" s="142" t="s">
        <v>32</v>
      </c>
      <c r="E22" s="37"/>
      <c r="F22" s="37"/>
      <c r="G22" s="37"/>
      <c r="H22" s="37"/>
      <c r="I22" s="142" t="s">
        <v>26</v>
      </c>
      <c r="J22" s="133" t="s">
        <v>33</v>
      </c>
      <c r="K22" s="37"/>
      <c r="L22" s="144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hidden="1" s="2" customFormat="1" ht="18" customHeight="1">
      <c r="A23" s="37"/>
      <c r="B23" s="43"/>
      <c r="C23" s="37"/>
      <c r="D23" s="37"/>
      <c r="E23" s="133" t="s">
        <v>34</v>
      </c>
      <c r="F23" s="37"/>
      <c r="G23" s="37"/>
      <c r="H23" s="37"/>
      <c r="I23" s="142" t="s">
        <v>29</v>
      </c>
      <c r="J23" s="133" t="s">
        <v>19</v>
      </c>
      <c r="K23" s="37"/>
      <c r="L23" s="144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hidden="1" s="2" customFormat="1" ht="6.96" customHeight="1">
      <c r="A24" s="37"/>
      <c r="B24" s="43"/>
      <c r="C24" s="37"/>
      <c r="D24" s="37"/>
      <c r="E24" s="37"/>
      <c r="F24" s="37"/>
      <c r="G24" s="37"/>
      <c r="H24" s="37"/>
      <c r="I24" s="37"/>
      <c r="J24" s="37"/>
      <c r="K24" s="37"/>
      <c r="L24" s="144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hidden="1" s="2" customFormat="1" ht="12" customHeight="1">
      <c r="A25" s="37"/>
      <c r="B25" s="43"/>
      <c r="C25" s="37"/>
      <c r="D25" s="142" t="s">
        <v>36</v>
      </c>
      <c r="E25" s="37"/>
      <c r="F25" s="37"/>
      <c r="G25" s="37"/>
      <c r="H25" s="37"/>
      <c r="I25" s="142" t="s">
        <v>26</v>
      </c>
      <c r="J25" s="133" t="s">
        <v>33</v>
      </c>
      <c r="K25" s="37"/>
      <c r="L25" s="144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hidden="1" s="2" customFormat="1" ht="18" customHeight="1">
      <c r="A26" s="37"/>
      <c r="B26" s="43"/>
      <c r="C26" s="37"/>
      <c r="D26" s="37"/>
      <c r="E26" s="133" t="s">
        <v>34</v>
      </c>
      <c r="F26" s="37"/>
      <c r="G26" s="37"/>
      <c r="H26" s="37"/>
      <c r="I26" s="142" t="s">
        <v>29</v>
      </c>
      <c r="J26" s="133" t="s">
        <v>19</v>
      </c>
      <c r="K26" s="37"/>
      <c r="L26" s="144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hidden="1" s="2" customFormat="1" ht="6.96" customHeight="1">
      <c r="A27" s="37"/>
      <c r="B27" s="43"/>
      <c r="C27" s="37"/>
      <c r="D27" s="37"/>
      <c r="E27" s="37"/>
      <c r="F27" s="37"/>
      <c r="G27" s="37"/>
      <c r="H27" s="37"/>
      <c r="I27" s="37"/>
      <c r="J27" s="37"/>
      <c r="K27" s="37"/>
      <c r="L27" s="144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hidden="1" s="2" customFormat="1" ht="12" customHeight="1">
      <c r="A28" s="37"/>
      <c r="B28" s="43"/>
      <c r="C28" s="37"/>
      <c r="D28" s="142" t="s">
        <v>37</v>
      </c>
      <c r="E28" s="37"/>
      <c r="F28" s="37"/>
      <c r="G28" s="37"/>
      <c r="H28" s="37"/>
      <c r="I28" s="37"/>
      <c r="J28" s="37"/>
      <c r="K28" s="37"/>
      <c r="L28" s="144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hidden="1" s="8" customFormat="1" ht="16.5" customHeight="1">
      <c r="A29" s="147"/>
      <c r="B29" s="148"/>
      <c r="C29" s="147"/>
      <c r="D29" s="147"/>
      <c r="E29" s="149" t="s">
        <v>19</v>
      </c>
      <c r="F29" s="149"/>
      <c r="G29" s="149"/>
      <c r="H29" s="149"/>
      <c r="I29" s="147"/>
      <c r="J29" s="147"/>
      <c r="K29" s="147"/>
      <c r="L29" s="150"/>
      <c r="S29" s="147"/>
      <c r="T29" s="147"/>
      <c r="U29" s="147"/>
      <c r="V29" s="147"/>
      <c r="W29" s="147"/>
      <c r="X29" s="147"/>
      <c r="Y29" s="147"/>
      <c r="Z29" s="147"/>
      <c r="AA29" s="147"/>
      <c r="AB29" s="147"/>
      <c r="AC29" s="147"/>
      <c r="AD29" s="147"/>
      <c r="AE29" s="147"/>
    </row>
    <row r="30" hidden="1" s="2" customFormat="1" ht="6.96" customHeight="1">
      <c r="A30" s="37"/>
      <c r="B30" s="43"/>
      <c r="C30" s="37"/>
      <c r="D30" s="37"/>
      <c r="E30" s="37"/>
      <c r="F30" s="37"/>
      <c r="G30" s="37"/>
      <c r="H30" s="37"/>
      <c r="I30" s="37"/>
      <c r="J30" s="37"/>
      <c r="K30" s="37"/>
      <c r="L30" s="144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hidden="1" s="2" customFormat="1" ht="6.96" customHeight="1">
      <c r="A31" s="37"/>
      <c r="B31" s="43"/>
      <c r="C31" s="37"/>
      <c r="D31" s="151"/>
      <c r="E31" s="151"/>
      <c r="F31" s="151"/>
      <c r="G31" s="151"/>
      <c r="H31" s="151"/>
      <c r="I31" s="151"/>
      <c r="J31" s="151"/>
      <c r="K31" s="151"/>
      <c r="L31" s="144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hidden="1" s="2" customFormat="1" ht="25.44" customHeight="1">
      <c r="A32" s="37"/>
      <c r="B32" s="43"/>
      <c r="C32" s="37"/>
      <c r="D32" s="152" t="s">
        <v>39</v>
      </c>
      <c r="E32" s="37"/>
      <c r="F32" s="37"/>
      <c r="G32" s="37"/>
      <c r="H32" s="37"/>
      <c r="I32" s="37"/>
      <c r="J32" s="153">
        <f>ROUND(J88, 2)</f>
        <v>0</v>
      </c>
      <c r="K32" s="37"/>
      <c r="L32" s="144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hidden="1" s="2" customFormat="1" ht="6.96" customHeight="1">
      <c r="A33" s="37"/>
      <c r="B33" s="43"/>
      <c r="C33" s="37"/>
      <c r="D33" s="151"/>
      <c r="E33" s="151"/>
      <c r="F33" s="151"/>
      <c r="G33" s="151"/>
      <c r="H33" s="151"/>
      <c r="I33" s="151"/>
      <c r="J33" s="151"/>
      <c r="K33" s="151"/>
      <c r="L33" s="144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hidden="1" s="2" customFormat="1" ht="14.4" customHeight="1">
      <c r="A34" s="37"/>
      <c r="B34" s="43"/>
      <c r="C34" s="37"/>
      <c r="D34" s="37"/>
      <c r="E34" s="37"/>
      <c r="F34" s="154" t="s">
        <v>41</v>
      </c>
      <c r="G34" s="37"/>
      <c r="H34" s="37"/>
      <c r="I34" s="154" t="s">
        <v>40</v>
      </c>
      <c r="J34" s="154" t="s">
        <v>42</v>
      </c>
      <c r="K34" s="37"/>
      <c r="L34" s="144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155" t="s">
        <v>43</v>
      </c>
      <c r="E35" s="142" t="s">
        <v>44</v>
      </c>
      <c r="F35" s="156">
        <f>ROUND((SUM(BE88:BE140)),  2)</f>
        <v>0</v>
      </c>
      <c r="G35" s="37"/>
      <c r="H35" s="37"/>
      <c r="I35" s="157">
        <v>0.20999999999999999</v>
      </c>
      <c r="J35" s="156">
        <f>ROUND(((SUM(BE88:BE140))*I35),  2)</f>
        <v>0</v>
      </c>
      <c r="K35" s="37"/>
      <c r="L35" s="144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42" t="s">
        <v>45</v>
      </c>
      <c r="F36" s="156">
        <f>ROUND((SUM(BF88:BF140)),  2)</f>
        <v>0</v>
      </c>
      <c r="G36" s="37"/>
      <c r="H36" s="37"/>
      <c r="I36" s="157">
        <v>0.14999999999999999</v>
      </c>
      <c r="J36" s="156">
        <f>ROUND(((SUM(BF88:BF140))*I36),  2)</f>
        <v>0</v>
      </c>
      <c r="K36" s="37"/>
      <c r="L36" s="144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142" t="s">
        <v>43</v>
      </c>
      <c r="E37" s="142" t="s">
        <v>46</v>
      </c>
      <c r="F37" s="156">
        <f>ROUND((SUM(BG88:BG140)),  2)</f>
        <v>0</v>
      </c>
      <c r="G37" s="37"/>
      <c r="H37" s="37"/>
      <c r="I37" s="157">
        <v>0.20999999999999999</v>
      </c>
      <c r="J37" s="156">
        <f>0</f>
        <v>0</v>
      </c>
      <c r="K37" s="37"/>
      <c r="L37" s="144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43"/>
      <c r="C38" s="37"/>
      <c r="D38" s="37"/>
      <c r="E38" s="142" t="s">
        <v>47</v>
      </c>
      <c r="F38" s="156">
        <f>ROUND((SUM(BH88:BH140)),  2)</f>
        <v>0</v>
      </c>
      <c r="G38" s="37"/>
      <c r="H38" s="37"/>
      <c r="I38" s="157">
        <v>0.14999999999999999</v>
      </c>
      <c r="J38" s="156">
        <f>0</f>
        <v>0</v>
      </c>
      <c r="K38" s="37"/>
      <c r="L38" s="144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3"/>
      <c r="C39" s="37"/>
      <c r="D39" s="37"/>
      <c r="E39" s="142" t="s">
        <v>48</v>
      </c>
      <c r="F39" s="156">
        <f>ROUND((SUM(BI88:BI140)),  2)</f>
        <v>0</v>
      </c>
      <c r="G39" s="37"/>
      <c r="H39" s="37"/>
      <c r="I39" s="157">
        <v>0</v>
      </c>
      <c r="J39" s="156">
        <f>0</f>
        <v>0</v>
      </c>
      <c r="K39" s="37"/>
      <c r="L39" s="144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hidden="1" s="2" customFormat="1" ht="6.96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144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hidden="1" s="2" customFormat="1" ht="25.44" customHeight="1">
      <c r="A41" s="37"/>
      <c r="B41" s="43"/>
      <c r="C41" s="158"/>
      <c r="D41" s="159" t="s">
        <v>49</v>
      </c>
      <c r="E41" s="160"/>
      <c r="F41" s="160"/>
      <c r="G41" s="161" t="s">
        <v>50</v>
      </c>
      <c r="H41" s="162" t="s">
        <v>51</v>
      </c>
      <c r="I41" s="160"/>
      <c r="J41" s="163">
        <f>SUM(J32:J39)</f>
        <v>0</v>
      </c>
      <c r="K41" s="164"/>
      <c r="L41" s="144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hidden="1" s="2" customFormat="1" ht="14.4" customHeight="1">
      <c r="A42" s="37"/>
      <c r="B42" s="165"/>
      <c r="C42" s="166"/>
      <c r="D42" s="166"/>
      <c r="E42" s="166"/>
      <c r="F42" s="166"/>
      <c r="G42" s="166"/>
      <c r="H42" s="166"/>
      <c r="I42" s="166"/>
      <c r="J42" s="166"/>
      <c r="K42" s="166"/>
      <c r="L42" s="144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hidden="1"/>
    <row r="44" hidden="1"/>
    <row r="45" hidden="1"/>
    <row r="46" hidden="1" s="2" customFormat="1" ht="6.96" customHeight="1">
      <c r="A46" s="37"/>
      <c r="B46" s="167"/>
      <c r="C46" s="168"/>
      <c r="D46" s="168"/>
      <c r="E46" s="168"/>
      <c r="F46" s="168"/>
      <c r="G46" s="168"/>
      <c r="H46" s="168"/>
      <c r="I46" s="168"/>
      <c r="J46" s="168"/>
      <c r="K46" s="168"/>
      <c r="L46" s="144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hidden="1" s="2" customFormat="1" ht="24.96" customHeight="1">
      <c r="A47" s="37"/>
      <c r="B47" s="38"/>
      <c r="C47" s="22" t="s">
        <v>105</v>
      </c>
      <c r="D47" s="39"/>
      <c r="E47" s="39"/>
      <c r="F47" s="39"/>
      <c r="G47" s="39"/>
      <c r="H47" s="39"/>
      <c r="I47" s="39"/>
      <c r="J47" s="39"/>
      <c r="K47" s="39"/>
      <c r="L47" s="144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hidden="1" s="2" customFormat="1" ht="6.96" customHeight="1">
      <c r="A48" s="37"/>
      <c r="B48" s="38"/>
      <c r="C48" s="39"/>
      <c r="D48" s="39"/>
      <c r="E48" s="39"/>
      <c r="F48" s="39"/>
      <c r="G48" s="39"/>
      <c r="H48" s="39"/>
      <c r="I48" s="39"/>
      <c r="J48" s="39"/>
      <c r="K48" s="39"/>
      <c r="L48" s="144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hidden="1" s="2" customFormat="1" ht="12" customHeight="1">
      <c r="A49" s="37"/>
      <c r="B49" s="38"/>
      <c r="C49" s="31" t="s">
        <v>16</v>
      </c>
      <c r="D49" s="39"/>
      <c r="E49" s="39"/>
      <c r="F49" s="39"/>
      <c r="G49" s="39"/>
      <c r="H49" s="39"/>
      <c r="I49" s="39"/>
      <c r="J49" s="39"/>
      <c r="K49" s="39"/>
      <c r="L49" s="144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hidden="1" s="2" customFormat="1" ht="16.5" customHeight="1">
      <c r="A50" s="37"/>
      <c r="B50" s="38"/>
      <c r="C50" s="39"/>
      <c r="D50" s="39"/>
      <c r="E50" s="169" t="str">
        <f>E7</f>
        <v>Jizera, odstranění nánosů po povodni v ř.km 82,20 – 125,09</v>
      </c>
      <c r="F50" s="31"/>
      <c r="G50" s="31"/>
      <c r="H50" s="31"/>
      <c r="I50" s="39"/>
      <c r="J50" s="39"/>
      <c r="K50" s="39"/>
      <c r="L50" s="144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hidden="1" s="1" customFormat="1" ht="12" customHeight="1">
      <c r="B51" s="20"/>
      <c r="C51" s="31" t="s">
        <v>101</v>
      </c>
      <c r="D51" s="21"/>
      <c r="E51" s="21"/>
      <c r="F51" s="21"/>
      <c r="G51" s="21"/>
      <c r="H51" s="21"/>
      <c r="I51" s="21"/>
      <c r="J51" s="21"/>
      <c r="K51" s="21"/>
      <c r="L51" s="19"/>
    </row>
    <row r="52" hidden="1" s="2" customFormat="1" ht="16.5" customHeight="1">
      <c r="A52" s="37"/>
      <c r="B52" s="38"/>
      <c r="C52" s="39"/>
      <c r="D52" s="39"/>
      <c r="E52" s="169" t="s">
        <v>102</v>
      </c>
      <c r="F52" s="39"/>
      <c r="G52" s="39"/>
      <c r="H52" s="39"/>
      <c r="I52" s="39"/>
      <c r="J52" s="39"/>
      <c r="K52" s="39"/>
      <c r="L52" s="144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hidden="1" s="2" customFormat="1" ht="12" customHeight="1">
      <c r="A53" s="37"/>
      <c r="B53" s="38"/>
      <c r="C53" s="31" t="s">
        <v>103</v>
      </c>
      <c r="D53" s="39"/>
      <c r="E53" s="39"/>
      <c r="F53" s="39"/>
      <c r="G53" s="39"/>
      <c r="H53" s="39"/>
      <c r="I53" s="39"/>
      <c r="J53" s="39"/>
      <c r="K53" s="39"/>
      <c r="L53" s="144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hidden="1" s="2" customFormat="1" ht="30" customHeight="1">
      <c r="A54" s="37"/>
      <c r="B54" s="38"/>
      <c r="C54" s="39"/>
      <c r="D54" s="39"/>
      <c r="E54" s="69" t="str">
        <f>E11</f>
        <v>SO 01 - Jizera, Železný Brod, odstranění nánosů v ř.km 97,300 – 97,550</v>
      </c>
      <c r="F54" s="39"/>
      <c r="G54" s="39"/>
      <c r="H54" s="39"/>
      <c r="I54" s="39"/>
      <c r="J54" s="39"/>
      <c r="K54" s="39"/>
      <c r="L54" s="144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hidden="1" s="2" customFormat="1" ht="6.96" customHeight="1">
      <c r="A55" s="37"/>
      <c r="B55" s="38"/>
      <c r="C55" s="39"/>
      <c r="D55" s="39"/>
      <c r="E55" s="39"/>
      <c r="F55" s="39"/>
      <c r="G55" s="39"/>
      <c r="H55" s="39"/>
      <c r="I55" s="39"/>
      <c r="J55" s="39"/>
      <c r="K55" s="39"/>
      <c r="L55" s="144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hidden="1" s="2" customFormat="1" ht="12" customHeight="1">
      <c r="A56" s="37"/>
      <c r="B56" s="38"/>
      <c r="C56" s="31" t="s">
        <v>21</v>
      </c>
      <c r="D56" s="39"/>
      <c r="E56" s="39"/>
      <c r="F56" s="26" t="str">
        <f>F14</f>
        <v xml:space="preserve"> </v>
      </c>
      <c r="G56" s="39"/>
      <c r="H56" s="39"/>
      <c r="I56" s="31" t="s">
        <v>23</v>
      </c>
      <c r="J56" s="72" t="str">
        <f>IF(J14="","",J14)</f>
        <v>29.4.2025</v>
      </c>
      <c r="K56" s="39"/>
      <c r="L56" s="144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hidden="1" s="2" customFormat="1" ht="6.96" customHeight="1">
      <c r="A57" s="37"/>
      <c r="B57" s="38"/>
      <c r="C57" s="39"/>
      <c r="D57" s="39"/>
      <c r="E57" s="39"/>
      <c r="F57" s="39"/>
      <c r="G57" s="39"/>
      <c r="H57" s="39"/>
      <c r="I57" s="39"/>
      <c r="J57" s="39"/>
      <c r="K57" s="39"/>
      <c r="L57" s="144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hidden="1" s="2" customFormat="1" ht="15.15" customHeight="1">
      <c r="A58" s="37"/>
      <c r="B58" s="38"/>
      <c r="C58" s="31" t="s">
        <v>25</v>
      </c>
      <c r="D58" s="39"/>
      <c r="E58" s="39"/>
      <c r="F58" s="26" t="str">
        <f>E17</f>
        <v>Povodí Labe, státní podnik</v>
      </c>
      <c r="G58" s="39"/>
      <c r="H58" s="39"/>
      <c r="I58" s="31" t="s">
        <v>32</v>
      </c>
      <c r="J58" s="35" t="str">
        <f>E23</f>
        <v>Ing. Tomáš Klikar</v>
      </c>
      <c r="K58" s="39"/>
      <c r="L58" s="144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hidden="1" s="2" customFormat="1" ht="15.15" customHeight="1">
      <c r="A59" s="37"/>
      <c r="B59" s="38"/>
      <c r="C59" s="31" t="s">
        <v>30</v>
      </c>
      <c r="D59" s="39"/>
      <c r="E59" s="39"/>
      <c r="F59" s="26" t="str">
        <f>IF(E20="","",E20)</f>
        <v>Vyplň údaj</v>
      </c>
      <c r="G59" s="39"/>
      <c r="H59" s="39"/>
      <c r="I59" s="31" t="s">
        <v>36</v>
      </c>
      <c r="J59" s="35" t="str">
        <f>E26</f>
        <v>Ing. Tomáš Klikar</v>
      </c>
      <c r="K59" s="39"/>
      <c r="L59" s="144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</row>
    <row r="60" hidden="1" s="2" customFormat="1" ht="10.32" customHeight="1">
      <c r="A60" s="37"/>
      <c r="B60" s="38"/>
      <c r="C60" s="39"/>
      <c r="D60" s="39"/>
      <c r="E60" s="39"/>
      <c r="F60" s="39"/>
      <c r="G60" s="39"/>
      <c r="H60" s="39"/>
      <c r="I60" s="39"/>
      <c r="J60" s="39"/>
      <c r="K60" s="39"/>
      <c r="L60" s="144"/>
      <c r="S60" s="37"/>
      <c r="T60" s="37"/>
      <c r="U60" s="37"/>
      <c r="V60" s="37"/>
      <c r="W60" s="37"/>
      <c r="X60" s="37"/>
      <c r="Y60" s="37"/>
      <c r="Z60" s="37"/>
      <c r="AA60" s="37"/>
      <c r="AB60" s="37"/>
      <c r="AC60" s="37"/>
      <c r="AD60" s="37"/>
      <c r="AE60" s="37"/>
    </row>
    <row r="61" hidden="1" s="2" customFormat="1" ht="29.28" customHeight="1">
      <c r="A61" s="37"/>
      <c r="B61" s="38"/>
      <c r="C61" s="170" t="s">
        <v>106</v>
      </c>
      <c r="D61" s="171"/>
      <c r="E61" s="171"/>
      <c r="F61" s="171"/>
      <c r="G61" s="171"/>
      <c r="H61" s="171"/>
      <c r="I61" s="171"/>
      <c r="J61" s="172" t="s">
        <v>107</v>
      </c>
      <c r="K61" s="171"/>
      <c r="L61" s="144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 hidden="1" s="2" customFormat="1" ht="10.32" customHeight="1">
      <c r="A62" s="37"/>
      <c r="B62" s="38"/>
      <c r="C62" s="39"/>
      <c r="D62" s="39"/>
      <c r="E62" s="39"/>
      <c r="F62" s="39"/>
      <c r="G62" s="39"/>
      <c r="H62" s="39"/>
      <c r="I62" s="39"/>
      <c r="J62" s="39"/>
      <c r="K62" s="39"/>
      <c r="L62" s="144"/>
      <c r="S62" s="37"/>
      <c r="T62" s="37"/>
      <c r="U62" s="37"/>
      <c r="V62" s="37"/>
      <c r="W62" s="37"/>
      <c r="X62" s="37"/>
      <c r="Y62" s="37"/>
      <c r="Z62" s="37"/>
      <c r="AA62" s="37"/>
      <c r="AB62" s="37"/>
      <c r="AC62" s="37"/>
      <c r="AD62" s="37"/>
      <c r="AE62" s="37"/>
    </row>
    <row r="63" hidden="1" s="2" customFormat="1" ht="22.8" customHeight="1">
      <c r="A63" s="37"/>
      <c r="B63" s="38"/>
      <c r="C63" s="173" t="s">
        <v>71</v>
      </c>
      <c r="D63" s="39"/>
      <c r="E63" s="39"/>
      <c r="F63" s="39"/>
      <c r="G63" s="39"/>
      <c r="H63" s="39"/>
      <c r="I63" s="39"/>
      <c r="J63" s="102">
        <f>J88</f>
        <v>0</v>
      </c>
      <c r="K63" s="39"/>
      <c r="L63" s="144"/>
      <c r="S63" s="37"/>
      <c r="T63" s="37"/>
      <c r="U63" s="37"/>
      <c r="V63" s="37"/>
      <c r="W63" s="37"/>
      <c r="X63" s="37"/>
      <c r="Y63" s="37"/>
      <c r="Z63" s="37"/>
      <c r="AA63" s="37"/>
      <c r="AB63" s="37"/>
      <c r="AC63" s="37"/>
      <c r="AD63" s="37"/>
      <c r="AE63" s="37"/>
      <c r="AU63" s="16" t="s">
        <v>108</v>
      </c>
    </row>
    <row r="64" hidden="1" s="9" customFormat="1" ht="24.96" customHeight="1">
      <c r="A64" s="9"/>
      <c r="B64" s="174"/>
      <c r="C64" s="175"/>
      <c r="D64" s="176" t="s">
        <v>109</v>
      </c>
      <c r="E64" s="177"/>
      <c r="F64" s="177"/>
      <c r="G64" s="177"/>
      <c r="H64" s="177"/>
      <c r="I64" s="177"/>
      <c r="J64" s="178">
        <f>J89</f>
        <v>0</v>
      </c>
      <c r="K64" s="175"/>
      <c r="L64" s="17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hidden="1" s="10" customFormat="1" ht="19.92" customHeight="1">
      <c r="A65" s="10"/>
      <c r="B65" s="180"/>
      <c r="C65" s="125"/>
      <c r="D65" s="181" t="s">
        <v>110</v>
      </c>
      <c r="E65" s="182"/>
      <c r="F65" s="182"/>
      <c r="G65" s="182"/>
      <c r="H65" s="182"/>
      <c r="I65" s="182"/>
      <c r="J65" s="183">
        <f>J90</f>
        <v>0</v>
      </c>
      <c r="K65" s="125"/>
      <c r="L65" s="184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hidden="1" s="10" customFormat="1" ht="19.92" customHeight="1">
      <c r="A66" s="10"/>
      <c r="B66" s="180"/>
      <c r="C66" s="125"/>
      <c r="D66" s="181" t="s">
        <v>111</v>
      </c>
      <c r="E66" s="182"/>
      <c r="F66" s="182"/>
      <c r="G66" s="182"/>
      <c r="H66" s="182"/>
      <c r="I66" s="182"/>
      <c r="J66" s="183">
        <f>J127</f>
        <v>0</v>
      </c>
      <c r="K66" s="125"/>
      <c r="L66" s="184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hidden="1" s="2" customFormat="1" ht="21.84" customHeight="1">
      <c r="A67" s="37"/>
      <c r="B67" s="38"/>
      <c r="C67" s="39"/>
      <c r="D67" s="39"/>
      <c r="E67" s="39"/>
      <c r="F67" s="39"/>
      <c r="G67" s="39"/>
      <c r="H67" s="39"/>
      <c r="I67" s="39"/>
      <c r="J67" s="39"/>
      <c r="K67" s="39"/>
      <c r="L67" s="144"/>
      <c r="S67" s="37"/>
      <c r="T67" s="37"/>
      <c r="U67" s="37"/>
      <c r="V67" s="37"/>
      <c r="W67" s="37"/>
      <c r="X67" s="37"/>
      <c r="Y67" s="37"/>
      <c r="Z67" s="37"/>
      <c r="AA67" s="37"/>
      <c r="AB67" s="37"/>
      <c r="AC67" s="37"/>
      <c r="AD67" s="37"/>
      <c r="AE67" s="37"/>
    </row>
    <row r="68" hidden="1" s="2" customFormat="1" ht="6.96" customHeight="1">
      <c r="A68" s="37"/>
      <c r="B68" s="59"/>
      <c r="C68" s="60"/>
      <c r="D68" s="60"/>
      <c r="E68" s="60"/>
      <c r="F68" s="60"/>
      <c r="G68" s="60"/>
      <c r="H68" s="60"/>
      <c r="I68" s="60"/>
      <c r="J68" s="60"/>
      <c r="K68" s="60"/>
      <c r="L68" s="144"/>
      <c r="S68" s="37"/>
      <c r="T68" s="37"/>
      <c r="U68" s="37"/>
      <c r="V68" s="37"/>
      <c r="W68" s="37"/>
      <c r="X68" s="37"/>
      <c r="Y68" s="37"/>
      <c r="Z68" s="37"/>
      <c r="AA68" s="37"/>
      <c r="AB68" s="37"/>
      <c r="AC68" s="37"/>
      <c r="AD68" s="37"/>
      <c r="AE68" s="37"/>
    </row>
    <row r="69" hidden="1"/>
    <row r="70" hidden="1"/>
    <row r="71" hidden="1"/>
    <row r="72" s="2" customFormat="1" ht="6.96" customHeight="1">
      <c r="A72" s="37"/>
      <c r="B72" s="61"/>
      <c r="C72" s="62"/>
      <c r="D72" s="62"/>
      <c r="E72" s="62"/>
      <c r="F72" s="62"/>
      <c r="G72" s="62"/>
      <c r="H72" s="62"/>
      <c r="I72" s="62"/>
      <c r="J72" s="62"/>
      <c r="K72" s="62"/>
      <c r="L72" s="144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</row>
    <row r="73" s="2" customFormat="1" ht="24.96" customHeight="1">
      <c r="A73" s="37"/>
      <c r="B73" s="38"/>
      <c r="C73" s="22" t="s">
        <v>112</v>
      </c>
      <c r="D73" s="39"/>
      <c r="E73" s="39"/>
      <c r="F73" s="39"/>
      <c r="G73" s="39"/>
      <c r="H73" s="39"/>
      <c r="I73" s="39"/>
      <c r="J73" s="39"/>
      <c r="K73" s="39"/>
      <c r="L73" s="144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4" s="2" customFormat="1" ht="6.96" customHeight="1">
      <c r="A74" s="37"/>
      <c r="B74" s="38"/>
      <c r="C74" s="39"/>
      <c r="D74" s="39"/>
      <c r="E74" s="39"/>
      <c r="F74" s="39"/>
      <c r="G74" s="39"/>
      <c r="H74" s="39"/>
      <c r="I74" s="39"/>
      <c r="J74" s="39"/>
      <c r="K74" s="39"/>
      <c r="L74" s="144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</row>
    <row r="75" s="2" customFormat="1" ht="12" customHeight="1">
      <c r="A75" s="37"/>
      <c r="B75" s="38"/>
      <c r="C75" s="31" t="s">
        <v>16</v>
      </c>
      <c r="D75" s="39"/>
      <c r="E75" s="39"/>
      <c r="F75" s="39"/>
      <c r="G75" s="39"/>
      <c r="H75" s="39"/>
      <c r="I75" s="39"/>
      <c r="J75" s="39"/>
      <c r="K75" s="39"/>
      <c r="L75" s="144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="2" customFormat="1" ht="16.5" customHeight="1">
      <c r="A76" s="37"/>
      <c r="B76" s="38"/>
      <c r="C76" s="39"/>
      <c r="D76" s="39"/>
      <c r="E76" s="169" t="str">
        <f>E7</f>
        <v>Jizera, odstranění nánosů po povodni v ř.km 82,20 – 125,09</v>
      </c>
      <c r="F76" s="31"/>
      <c r="G76" s="31"/>
      <c r="H76" s="31"/>
      <c r="I76" s="39"/>
      <c r="J76" s="39"/>
      <c r="K76" s="39"/>
      <c r="L76" s="144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1" customFormat="1" ht="12" customHeight="1">
      <c r="B77" s="20"/>
      <c r="C77" s="31" t="s">
        <v>101</v>
      </c>
      <c r="D77" s="21"/>
      <c r="E77" s="21"/>
      <c r="F77" s="21"/>
      <c r="G77" s="21"/>
      <c r="H77" s="21"/>
      <c r="I77" s="21"/>
      <c r="J77" s="21"/>
      <c r="K77" s="21"/>
      <c r="L77" s="19"/>
    </row>
    <row r="78" s="2" customFormat="1" ht="16.5" customHeight="1">
      <c r="A78" s="37"/>
      <c r="B78" s="38"/>
      <c r="C78" s="39"/>
      <c r="D78" s="39"/>
      <c r="E78" s="169" t="s">
        <v>102</v>
      </c>
      <c r="F78" s="39"/>
      <c r="G78" s="39"/>
      <c r="H78" s="39"/>
      <c r="I78" s="39"/>
      <c r="J78" s="39"/>
      <c r="K78" s="39"/>
      <c r="L78" s="144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="2" customFormat="1" ht="12" customHeight="1">
      <c r="A79" s="37"/>
      <c r="B79" s="38"/>
      <c r="C79" s="31" t="s">
        <v>103</v>
      </c>
      <c r="D79" s="39"/>
      <c r="E79" s="39"/>
      <c r="F79" s="39"/>
      <c r="G79" s="39"/>
      <c r="H79" s="39"/>
      <c r="I79" s="39"/>
      <c r="J79" s="39"/>
      <c r="K79" s="39"/>
      <c r="L79" s="144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="2" customFormat="1" ht="30" customHeight="1">
      <c r="A80" s="37"/>
      <c r="B80" s="38"/>
      <c r="C80" s="39"/>
      <c r="D80" s="39"/>
      <c r="E80" s="69" t="str">
        <f>E11</f>
        <v>SO 01 - Jizera, Železný Brod, odstranění nánosů v ř.km 97,300 – 97,550</v>
      </c>
      <c r="F80" s="39"/>
      <c r="G80" s="39"/>
      <c r="H80" s="39"/>
      <c r="I80" s="39"/>
      <c r="J80" s="39"/>
      <c r="K80" s="39"/>
      <c r="L80" s="144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="2" customFormat="1" ht="6.96" customHeight="1">
      <c r="A81" s="37"/>
      <c r="B81" s="38"/>
      <c r="C81" s="39"/>
      <c r="D81" s="39"/>
      <c r="E81" s="39"/>
      <c r="F81" s="39"/>
      <c r="G81" s="39"/>
      <c r="H81" s="39"/>
      <c r="I81" s="39"/>
      <c r="J81" s="39"/>
      <c r="K81" s="39"/>
      <c r="L81" s="144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12" customHeight="1">
      <c r="A82" s="37"/>
      <c r="B82" s="38"/>
      <c r="C82" s="31" t="s">
        <v>21</v>
      </c>
      <c r="D82" s="39"/>
      <c r="E82" s="39"/>
      <c r="F82" s="26" t="str">
        <f>F14</f>
        <v xml:space="preserve"> </v>
      </c>
      <c r="G82" s="39"/>
      <c r="H82" s="39"/>
      <c r="I82" s="31" t="s">
        <v>23</v>
      </c>
      <c r="J82" s="72" t="str">
        <f>IF(J14="","",J14)</f>
        <v>29.4.2025</v>
      </c>
      <c r="K82" s="39"/>
      <c r="L82" s="144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144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5.15" customHeight="1">
      <c r="A84" s="37"/>
      <c r="B84" s="38"/>
      <c r="C84" s="31" t="s">
        <v>25</v>
      </c>
      <c r="D84" s="39"/>
      <c r="E84" s="39"/>
      <c r="F84" s="26" t="str">
        <f>E17</f>
        <v>Povodí Labe, státní podnik</v>
      </c>
      <c r="G84" s="39"/>
      <c r="H84" s="39"/>
      <c r="I84" s="31" t="s">
        <v>32</v>
      </c>
      <c r="J84" s="35" t="str">
        <f>E23</f>
        <v>Ing. Tomáš Klikar</v>
      </c>
      <c r="K84" s="39"/>
      <c r="L84" s="144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5.15" customHeight="1">
      <c r="A85" s="37"/>
      <c r="B85" s="38"/>
      <c r="C85" s="31" t="s">
        <v>30</v>
      </c>
      <c r="D85" s="39"/>
      <c r="E85" s="39"/>
      <c r="F85" s="26" t="str">
        <f>IF(E20="","",E20)</f>
        <v>Vyplň údaj</v>
      </c>
      <c r="G85" s="39"/>
      <c r="H85" s="39"/>
      <c r="I85" s="31" t="s">
        <v>36</v>
      </c>
      <c r="J85" s="35" t="str">
        <f>E26</f>
        <v>Ing. Tomáš Klikar</v>
      </c>
      <c r="K85" s="39"/>
      <c r="L85" s="144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0.32" customHeight="1">
      <c r="A86" s="37"/>
      <c r="B86" s="38"/>
      <c r="C86" s="39"/>
      <c r="D86" s="39"/>
      <c r="E86" s="39"/>
      <c r="F86" s="39"/>
      <c r="G86" s="39"/>
      <c r="H86" s="39"/>
      <c r="I86" s="39"/>
      <c r="J86" s="39"/>
      <c r="K86" s="39"/>
      <c r="L86" s="144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11" customFormat="1" ht="29.28" customHeight="1">
      <c r="A87" s="185"/>
      <c r="B87" s="186"/>
      <c r="C87" s="187" t="s">
        <v>113</v>
      </c>
      <c r="D87" s="188" t="s">
        <v>58</v>
      </c>
      <c r="E87" s="188" t="s">
        <v>54</v>
      </c>
      <c r="F87" s="188" t="s">
        <v>55</v>
      </c>
      <c r="G87" s="188" t="s">
        <v>114</v>
      </c>
      <c r="H87" s="188" t="s">
        <v>115</v>
      </c>
      <c r="I87" s="188" t="s">
        <v>116</v>
      </c>
      <c r="J87" s="189" t="s">
        <v>107</v>
      </c>
      <c r="K87" s="190" t="s">
        <v>117</v>
      </c>
      <c r="L87" s="191"/>
      <c r="M87" s="92" t="s">
        <v>19</v>
      </c>
      <c r="N87" s="93" t="s">
        <v>43</v>
      </c>
      <c r="O87" s="93" t="s">
        <v>118</v>
      </c>
      <c r="P87" s="93" t="s">
        <v>119</v>
      </c>
      <c r="Q87" s="93" t="s">
        <v>120</v>
      </c>
      <c r="R87" s="93" t="s">
        <v>121</v>
      </c>
      <c r="S87" s="93" t="s">
        <v>122</v>
      </c>
      <c r="T87" s="94" t="s">
        <v>123</v>
      </c>
      <c r="U87" s="185"/>
      <c r="V87" s="185"/>
      <c r="W87" s="185"/>
      <c r="X87" s="185"/>
      <c r="Y87" s="185"/>
      <c r="Z87" s="185"/>
      <c r="AA87" s="185"/>
      <c r="AB87" s="185"/>
      <c r="AC87" s="185"/>
      <c r="AD87" s="185"/>
      <c r="AE87" s="185"/>
    </row>
    <row r="88" s="2" customFormat="1" ht="22.8" customHeight="1">
      <c r="A88" s="37"/>
      <c r="B88" s="38"/>
      <c r="C88" s="99" t="s">
        <v>124</v>
      </c>
      <c r="D88" s="39"/>
      <c r="E88" s="39"/>
      <c r="F88" s="39"/>
      <c r="G88" s="39"/>
      <c r="H88" s="39"/>
      <c r="I88" s="39"/>
      <c r="J88" s="192">
        <f>BK88</f>
        <v>0</v>
      </c>
      <c r="K88" s="39"/>
      <c r="L88" s="43"/>
      <c r="M88" s="95"/>
      <c r="N88" s="193"/>
      <c r="O88" s="96"/>
      <c r="P88" s="194">
        <f>P89</f>
        <v>0</v>
      </c>
      <c r="Q88" s="96"/>
      <c r="R88" s="194">
        <f>R89</f>
        <v>0</v>
      </c>
      <c r="S88" s="96"/>
      <c r="T88" s="195">
        <f>T89</f>
        <v>0</v>
      </c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T88" s="16" t="s">
        <v>72</v>
      </c>
      <c r="AU88" s="16" t="s">
        <v>108</v>
      </c>
      <c r="BK88" s="196">
        <f>BK89</f>
        <v>0</v>
      </c>
    </row>
    <row r="89" s="12" customFormat="1" ht="25.92" customHeight="1">
      <c r="A89" s="12"/>
      <c r="B89" s="197"/>
      <c r="C89" s="198"/>
      <c r="D89" s="199" t="s">
        <v>72</v>
      </c>
      <c r="E89" s="200" t="s">
        <v>125</v>
      </c>
      <c r="F89" s="200" t="s">
        <v>126</v>
      </c>
      <c r="G89" s="198"/>
      <c r="H89" s="198"/>
      <c r="I89" s="201"/>
      <c r="J89" s="202">
        <f>BK89</f>
        <v>0</v>
      </c>
      <c r="K89" s="198"/>
      <c r="L89" s="203"/>
      <c r="M89" s="204"/>
      <c r="N89" s="205"/>
      <c r="O89" s="205"/>
      <c r="P89" s="206">
        <f>P90+P127</f>
        <v>0</v>
      </c>
      <c r="Q89" s="205"/>
      <c r="R89" s="206">
        <f>R90+R127</f>
        <v>0</v>
      </c>
      <c r="S89" s="205"/>
      <c r="T89" s="207">
        <f>T90+T127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08" t="s">
        <v>80</v>
      </c>
      <c r="AT89" s="209" t="s">
        <v>72</v>
      </c>
      <c r="AU89" s="209" t="s">
        <v>73</v>
      </c>
      <c r="AY89" s="208" t="s">
        <v>127</v>
      </c>
      <c r="BK89" s="210">
        <f>BK90+BK127</f>
        <v>0</v>
      </c>
    </row>
    <row r="90" s="12" customFormat="1" ht="22.8" customHeight="1">
      <c r="A90" s="12"/>
      <c r="B90" s="197"/>
      <c r="C90" s="198"/>
      <c r="D90" s="199" t="s">
        <v>72</v>
      </c>
      <c r="E90" s="211" t="s">
        <v>80</v>
      </c>
      <c r="F90" s="211" t="s">
        <v>128</v>
      </c>
      <c r="G90" s="198"/>
      <c r="H90" s="198"/>
      <c r="I90" s="201"/>
      <c r="J90" s="212">
        <f>BK90</f>
        <v>0</v>
      </c>
      <c r="K90" s="198"/>
      <c r="L90" s="203"/>
      <c r="M90" s="204"/>
      <c r="N90" s="205"/>
      <c r="O90" s="205"/>
      <c r="P90" s="206">
        <f>SUM(P91:P126)</f>
        <v>0</v>
      </c>
      <c r="Q90" s="205"/>
      <c r="R90" s="206">
        <f>SUM(R91:R126)</f>
        <v>0</v>
      </c>
      <c r="S90" s="205"/>
      <c r="T90" s="207">
        <f>SUM(T91:T126)</f>
        <v>0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08" t="s">
        <v>80</v>
      </c>
      <c r="AT90" s="209" t="s">
        <v>72</v>
      </c>
      <c r="AU90" s="209" t="s">
        <v>80</v>
      </c>
      <c r="AY90" s="208" t="s">
        <v>127</v>
      </c>
      <c r="BK90" s="210">
        <f>SUM(BK91:BK126)</f>
        <v>0</v>
      </c>
    </row>
    <row r="91" s="2" customFormat="1" ht="24.15" customHeight="1">
      <c r="A91" s="37"/>
      <c r="B91" s="38"/>
      <c r="C91" s="213" t="s">
        <v>80</v>
      </c>
      <c r="D91" s="213" t="s">
        <v>129</v>
      </c>
      <c r="E91" s="214" t="s">
        <v>130</v>
      </c>
      <c r="F91" s="215" t="s">
        <v>131</v>
      </c>
      <c r="G91" s="216" t="s">
        <v>132</v>
      </c>
      <c r="H91" s="217">
        <v>0.17799999999999999</v>
      </c>
      <c r="I91" s="218"/>
      <c r="J91" s="219">
        <f>ROUND(I91*H91,2)</f>
        <v>0</v>
      </c>
      <c r="K91" s="220"/>
      <c r="L91" s="43"/>
      <c r="M91" s="221" t="s">
        <v>19</v>
      </c>
      <c r="N91" s="222" t="s">
        <v>46</v>
      </c>
      <c r="O91" s="84"/>
      <c r="P91" s="223">
        <f>O91*H91</f>
        <v>0</v>
      </c>
      <c r="Q91" s="223">
        <v>0</v>
      </c>
      <c r="R91" s="223">
        <f>Q91*H91</f>
        <v>0</v>
      </c>
      <c r="S91" s="223">
        <v>0</v>
      </c>
      <c r="T91" s="224">
        <f>S91*H91</f>
        <v>0</v>
      </c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R91" s="225" t="s">
        <v>133</v>
      </c>
      <c r="AT91" s="225" t="s">
        <v>129</v>
      </c>
      <c r="AU91" s="225" t="s">
        <v>82</v>
      </c>
      <c r="AY91" s="16" t="s">
        <v>127</v>
      </c>
      <c r="BE91" s="226">
        <f>IF(N91="základní",J91,0)</f>
        <v>0</v>
      </c>
      <c r="BF91" s="226">
        <f>IF(N91="snížená",J91,0)</f>
        <v>0</v>
      </c>
      <c r="BG91" s="226">
        <f>IF(N91="zákl. přenesená",J91,0)</f>
        <v>0</v>
      </c>
      <c r="BH91" s="226">
        <f>IF(N91="sníž. přenesená",J91,0)</f>
        <v>0</v>
      </c>
      <c r="BI91" s="226">
        <f>IF(N91="nulová",J91,0)</f>
        <v>0</v>
      </c>
      <c r="BJ91" s="16" t="s">
        <v>133</v>
      </c>
      <c r="BK91" s="226">
        <f>ROUND(I91*H91,2)</f>
        <v>0</v>
      </c>
      <c r="BL91" s="16" t="s">
        <v>133</v>
      </c>
      <c r="BM91" s="225" t="s">
        <v>134</v>
      </c>
    </row>
    <row r="92" s="2" customFormat="1">
      <c r="A92" s="37"/>
      <c r="B92" s="38"/>
      <c r="C92" s="39"/>
      <c r="D92" s="227" t="s">
        <v>135</v>
      </c>
      <c r="E92" s="39"/>
      <c r="F92" s="228" t="s">
        <v>136</v>
      </c>
      <c r="G92" s="39"/>
      <c r="H92" s="39"/>
      <c r="I92" s="229"/>
      <c r="J92" s="39"/>
      <c r="K92" s="39"/>
      <c r="L92" s="43"/>
      <c r="M92" s="230"/>
      <c r="N92" s="231"/>
      <c r="O92" s="84"/>
      <c r="P92" s="84"/>
      <c r="Q92" s="84"/>
      <c r="R92" s="84"/>
      <c r="S92" s="84"/>
      <c r="T92" s="85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  <c r="AT92" s="16" t="s">
        <v>135</v>
      </c>
      <c r="AU92" s="16" t="s">
        <v>82</v>
      </c>
    </row>
    <row r="93" s="13" customFormat="1">
      <c r="A93" s="13"/>
      <c r="B93" s="232"/>
      <c r="C93" s="233"/>
      <c r="D93" s="234" t="s">
        <v>137</v>
      </c>
      <c r="E93" s="235" t="s">
        <v>19</v>
      </c>
      <c r="F93" s="236" t="s">
        <v>138</v>
      </c>
      <c r="G93" s="233"/>
      <c r="H93" s="237">
        <v>0.17799999999999999</v>
      </c>
      <c r="I93" s="238"/>
      <c r="J93" s="233"/>
      <c r="K93" s="233"/>
      <c r="L93" s="239"/>
      <c r="M93" s="240"/>
      <c r="N93" s="241"/>
      <c r="O93" s="241"/>
      <c r="P93" s="241"/>
      <c r="Q93" s="241"/>
      <c r="R93" s="241"/>
      <c r="S93" s="241"/>
      <c r="T93" s="242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43" t="s">
        <v>137</v>
      </c>
      <c r="AU93" s="243" t="s">
        <v>82</v>
      </c>
      <c r="AV93" s="13" t="s">
        <v>82</v>
      </c>
      <c r="AW93" s="13" t="s">
        <v>35</v>
      </c>
      <c r="AX93" s="13" t="s">
        <v>80</v>
      </c>
      <c r="AY93" s="243" t="s">
        <v>127</v>
      </c>
    </row>
    <row r="94" s="14" customFormat="1">
      <c r="A94" s="14"/>
      <c r="B94" s="244"/>
      <c r="C94" s="245"/>
      <c r="D94" s="234" t="s">
        <v>137</v>
      </c>
      <c r="E94" s="246" t="s">
        <v>19</v>
      </c>
      <c r="F94" s="247" t="s">
        <v>139</v>
      </c>
      <c r="G94" s="245"/>
      <c r="H94" s="246" t="s">
        <v>19</v>
      </c>
      <c r="I94" s="248"/>
      <c r="J94" s="245"/>
      <c r="K94" s="245"/>
      <c r="L94" s="249"/>
      <c r="M94" s="250"/>
      <c r="N94" s="251"/>
      <c r="O94" s="251"/>
      <c r="P94" s="251"/>
      <c r="Q94" s="251"/>
      <c r="R94" s="251"/>
      <c r="S94" s="251"/>
      <c r="T94" s="252"/>
      <c r="U94" s="14"/>
      <c r="V94" s="14"/>
      <c r="W94" s="14"/>
      <c r="X94" s="14"/>
      <c r="Y94" s="14"/>
      <c r="Z94" s="14"/>
      <c r="AA94" s="14"/>
      <c r="AB94" s="14"/>
      <c r="AC94" s="14"/>
      <c r="AD94" s="14"/>
      <c r="AE94" s="14"/>
      <c r="AT94" s="253" t="s">
        <v>137</v>
      </c>
      <c r="AU94" s="253" t="s">
        <v>82</v>
      </c>
      <c r="AV94" s="14" t="s">
        <v>80</v>
      </c>
      <c r="AW94" s="14" t="s">
        <v>35</v>
      </c>
      <c r="AX94" s="14" t="s">
        <v>73</v>
      </c>
      <c r="AY94" s="253" t="s">
        <v>127</v>
      </c>
    </row>
    <row r="95" s="2" customFormat="1" ht="21.75" customHeight="1">
      <c r="A95" s="37"/>
      <c r="B95" s="38"/>
      <c r="C95" s="213" t="s">
        <v>82</v>
      </c>
      <c r="D95" s="213" t="s">
        <v>129</v>
      </c>
      <c r="E95" s="214" t="s">
        <v>140</v>
      </c>
      <c r="F95" s="215" t="s">
        <v>141</v>
      </c>
      <c r="G95" s="216" t="s">
        <v>142</v>
      </c>
      <c r="H95" s="217">
        <v>1</v>
      </c>
      <c r="I95" s="218"/>
      <c r="J95" s="219">
        <f>ROUND(I95*H95,2)</f>
        <v>0</v>
      </c>
      <c r="K95" s="220"/>
      <c r="L95" s="43"/>
      <c r="M95" s="221" t="s">
        <v>19</v>
      </c>
      <c r="N95" s="222" t="s">
        <v>46</v>
      </c>
      <c r="O95" s="84"/>
      <c r="P95" s="223">
        <f>O95*H95</f>
        <v>0</v>
      </c>
      <c r="Q95" s="223">
        <v>0</v>
      </c>
      <c r="R95" s="223">
        <f>Q95*H95</f>
        <v>0</v>
      </c>
      <c r="S95" s="223">
        <v>0</v>
      </c>
      <c r="T95" s="224">
        <f>S95*H95</f>
        <v>0</v>
      </c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  <c r="AR95" s="225" t="s">
        <v>133</v>
      </c>
      <c r="AT95" s="225" t="s">
        <v>129</v>
      </c>
      <c r="AU95" s="225" t="s">
        <v>82</v>
      </c>
      <c r="AY95" s="16" t="s">
        <v>127</v>
      </c>
      <c r="BE95" s="226">
        <f>IF(N95="základní",J95,0)</f>
        <v>0</v>
      </c>
      <c r="BF95" s="226">
        <f>IF(N95="snížená",J95,0)</f>
        <v>0</v>
      </c>
      <c r="BG95" s="226">
        <f>IF(N95="zákl. přenesená",J95,0)</f>
        <v>0</v>
      </c>
      <c r="BH95" s="226">
        <f>IF(N95="sníž. přenesená",J95,0)</f>
        <v>0</v>
      </c>
      <c r="BI95" s="226">
        <f>IF(N95="nulová",J95,0)</f>
        <v>0</v>
      </c>
      <c r="BJ95" s="16" t="s">
        <v>133</v>
      </c>
      <c r="BK95" s="226">
        <f>ROUND(I95*H95,2)</f>
        <v>0</v>
      </c>
      <c r="BL95" s="16" t="s">
        <v>133</v>
      </c>
      <c r="BM95" s="225" t="s">
        <v>143</v>
      </c>
    </row>
    <row r="96" s="13" customFormat="1">
      <c r="A96" s="13"/>
      <c r="B96" s="232"/>
      <c r="C96" s="233"/>
      <c r="D96" s="234" t="s">
        <v>137</v>
      </c>
      <c r="E96" s="235" t="s">
        <v>19</v>
      </c>
      <c r="F96" s="236" t="s">
        <v>80</v>
      </c>
      <c r="G96" s="233"/>
      <c r="H96" s="237">
        <v>1</v>
      </c>
      <c r="I96" s="238"/>
      <c r="J96" s="233"/>
      <c r="K96" s="233"/>
      <c r="L96" s="239"/>
      <c r="M96" s="240"/>
      <c r="N96" s="241"/>
      <c r="O96" s="241"/>
      <c r="P96" s="241"/>
      <c r="Q96" s="241"/>
      <c r="R96" s="241"/>
      <c r="S96" s="241"/>
      <c r="T96" s="242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43" t="s">
        <v>137</v>
      </c>
      <c r="AU96" s="243" t="s">
        <v>82</v>
      </c>
      <c r="AV96" s="13" t="s">
        <v>82</v>
      </c>
      <c r="AW96" s="13" t="s">
        <v>35</v>
      </c>
      <c r="AX96" s="13" t="s">
        <v>80</v>
      </c>
      <c r="AY96" s="243" t="s">
        <v>127</v>
      </c>
    </row>
    <row r="97" s="14" customFormat="1">
      <c r="A97" s="14"/>
      <c r="B97" s="244"/>
      <c r="C97" s="245"/>
      <c r="D97" s="234" t="s">
        <v>137</v>
      </c>
      <c r="E97" s="246" t="s">
        <v>19</v>
      </c>
      <c r="F97" s="247" t="s">
        <v>144</v>
      </c>
      <c r="G97" s="245"/>
      <c r="H97" s="246" t="s">
        <v>19</v>
      </c>
      <c r="I97" s="248"/>
      <c r="J97" s="245"/>
      <c r="K97" s="245"/>
      <c r="L97" s="249"/>
      <c r="M97" s="250"/>
      <c r="N97" s="251"/>
      <c r="O97" s="251"/>
      <c r="P97" s="251"/>
      <c r="Q97" s="251"/>
      <c r="R97" s="251"/>
      <c r="S97" s="251"/>
      <c r="T97" s="252"/>
      <c r="U97" s="14"/>
      <c r="V97" s="14"/>
      <c r="W97" s="14"/>
      <c r="X97" s="14"/>
      <c r="Y97" s="14"/>
      <c r="Z97" s="14"/>
      <c r="AA97" s="14"/>
      <c r="AB97" s="14"/>
      <c r="AC97" s="14"/>
      <c r="AD97" s="14"/>
      <c r="AE97" s="14"/>
      <c r="AT97" s="253" t="s">
        <v>137</v>
      </c>
      <c r="AU97" s="253" t="s">
        <v>82</v>
      </c>
      <c r="AV97" s="14" t="s">
        <v>80</v>
      </c>
      <c r="AW97" s="14" t="s">
        <v>35</v>
      </c>
      <c r="AX97" s="14" t="s">
        <v>73</v>
      </c>
      <c r="AY97" s="253" t="s">
        <v>127</v>
      </c>
    </row>
    <row r="98" s="14" customFormat="1">
      <c r="A98" s="14"/>
      <c r="B98" s="244"/>
      <c r="C98" s="245"/>
      <c r="D98" s="234" t="s">
        <v>137</v>
      </c>
      <c r="E98" s="246" t="s">
        <v>19</v>
      </c>
      <c r="F98" s="247" t="s">
        <v>145</v>
      </c>
      <c r="G98" s="245"/>
      <c r="H98" s="246" t="s">
        <v>19</v>
      </c>
      <c r="I98" s="248"/>
      <c r="J98" s="245"/>
      <c r="K98" s="245"/>
      <c r="L98" s="249"/>
      <c r="M98" s="250"/>
      <c r="N98" s="251"/>
      <c r="O98" s="251"/>
      <c r="P98" s="251"/>
      <c r="Q98" s="251"/>
      <c r="R98" s="251"/>
      <c r="S98" s="251"/>
      <c r="T98" s="252"/>
      <c r="U98" s="14"/>
      <c r="V98" s="14"/>
      <c r="W98" s="14"/>
      <c r="X98" s="14"/>
      <c r="Y98" s="14"/>
      <c r="Z98" s="14"/>
      <c r="AA98" s="14"/>
      <c r="AB98" s="14"/>
      <c r="AC98" s="14"/>
      <c r="AD98" s="14"/>
      <c r="AE98" s="14"/>
      <c r="AT98" s="253" t="s">
        <v>137</v>
      </c>
      <c r="AU98" s="253" t="s">
        <v>82</v>
      </c>
      <c r="AV98" s="14" t="s">
        <v>80</v>
      </c>
      <c r="AW98" s="14" t="s">
        <v>35</v>
      </c>
      <c r="AX98" s="14" t="s">
        <v>73</v>
      </c>
      <c r="AY98" s="253" t="s">
        <v>127</v>
      </c>
    </row>
    <row r="99" s="2" customFormat="1" ht="16.5" customHeight="1">
      <c r="A99" s="37"/>
      <c r="B99" s="38"/>
      <c r="C99" s="213" t="s">
        <v>146</v>
      </c>
      <c r="D99" s="213" t="s">
        <v>129</v>
      </c>
      <c r="E99" s="214" t="s">
        <v>147</v>
      </c>
      <c r="F99" s="215" t="s">
        <v>148</v>
      </c>
      <c r="G99" s="216" t="s">
        <v>149</v>
      </c>
      <c r="H99" s="217">
        <v>1725</v>
      </c>
      <c r="I99" s="218"/>
      <c r="J99" s="219">
        <f>ROUND(I99*H99,2)</f>
        <v>0</v>
      </c>
      <c r="K99" s="220"/>
      <c r="L99" s="43"/>
      <c r="M99" s="221" t="s">
        <v>19</v>
      </c>
      <c r="N99" s="222" t="s">
        <v>46</v>
      </c>
      <c r="O99" s="84"/>
      <c r="P99" s="223">
        <f>O99*H99</f>
        <v>0</v>
      </c>
      <c r="Q99" s="223">
        <v>0</v>
      </c>
      <c r="R99" s="223">
        <f>Q99*H99</f>
        <v>0</v>
      </c>
      <c r="S99" s="223">
        <v>0</v>
      </c>
      <c r="T99" s="224">
        <f>S99*H99</f>
        <v>0</v>
      </c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R99" s="225" t="s">
        <v>133</v>
      </c>
      <c r="AT99" s="225" t="s">
        <v>129</v>
      </c>
      <c r="AU99" s="225" t="s">
        <v>82</v>
      </c>
      <c r="AY99" s="16" t="s">
        <v>127</v>
      </c>
      <c r="BE99" s="226">
        <f>IF(N99="základní",J99,0)</f>
        <v>0</v>
      </c>
      <c r="BF99" s="226">
        <f>IF(N99="snížená",J99,0)</f>
        <v>0</v>
      </c>
      <c r="BG99" s="226">
        <f>IF(N99="zákl. přenesená",J99,0)</f>
        <v>0</v>
      </c>
      <c r="BH99" s="226">
        <f>IF(N99="sníž. přenesená",J99,0)</f>
        <v>0</v>
      </c>
      <c r="BI99" s="226">
        <f>IF(N99="nulová",J99,0)</f>
        <v>0</v>
      </c>
      <c r="BJ99" s="16" t="s">
        <v>133</v>
      </c>
      <c r="BK99" s="226">
        <f>ROUND(I99*H99,2)</f>
        <v>0</v>
      </c>
      <c r="BL99" s="16" t="s">
        <v>133</v>
      </c>
      <c r="BM99" s="225" t="s">
        <v>150</v>
      </c>
    </row>
    <row r="100" s="14" customFormat="1">
      <c r="A100" s="14"/>
      <c r="B100" s="244"/>
      <c r="C100" s="245"/>
      <c r="D100" s="234" t="s">
        <v>137</v>
      </c>
      <c r="E100" s="246" t="s">
        <v>19</v>
      </c>
      <c r="F100" s="247" t="s">
        <v>151</v>
      </c>
      <c r="G100" s="245"/>
      <c r="H100" s="246" t="s">
        <v>19</v>
      </c>
      <c r="I100" s="248"/>
      <c r="J100" s="245"/>
      <c r="K100" s="245"/>
      <c r="L100" s="249"/>
      <c r="M100" s="250"/>
      <c r="N100" s="251"/>
      <c r="O100" s="251"/>
      <c r="P100" s="251"/>
      <c r="Q100" s="251"/>
      <c r="R100" s="251"/>
      <c r="S100" s="251"/>
      <c r="T100" s="252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T100" s="253" t="s">
        <v>137</v>
      </c>
      <c r="AU100" s="253" t="s">
        <v>82</v>
      </c>
      <c r="AV100" s="14" t="s">
        <v>80</v>
      </c>
      <c r="AW100" s="14" t="s">
        <v>35</v>
      </c>
      <c r="AX100" s="14" t="s">
        <v>73</v>
      </c>
      <c r="AY100" s="253" t="s">
        <v>127</v>
      </c>
    </row>
    <row r="101" s="14" customFormat="1">
      <c r="A101" s="14"/>
      <c r="B101" s="244"/>
      <c r="C101" s="245"/>
      <c r="D101" s="234" t="s">
        <v>137</v>
      </c>
      <c r="E101" s="246" t="s">
        <v>19</v>
      </c>
      <c r="F101" s="247" t="s">
        <v>152</v>
      </c>
      <c r="G101" s="245"/>
      <c r="H101" s="246" t="s">
        <v>19</v>
      </c>
      <c r="I101" s="248"/>
      <c r="J101" s="245"/>
      <c r="K101" s="245"/>
      <c r="L101" s="249"/>
      <c r="M101" s="250"/>
      <c r="N101" s="251"/>
      <c r="O101" s="251"/>
      <c r="P101" s="251"/>
      <c r="Q101" s="251"/>
      <c r="R101" s="251"/>
      <c r="S101" s="251"/>
      <c r="T101" s="252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T101" s="253" t="s">
        <v>137</v>
      </c>
      <c r="AU101" s="253" t="s">
        <v>82</v>
      </c>
      <c r="AV101" s="14" t="s">
        <v>80</v>
      </c>
      <c r="AW101" s="14" t="s">
        <v>35</v>
      </c>
      <c r="AX101" s="14" t="s">
        <v>73</v>
      </c>
      <c r="AY101" s="253" t="s">
        <v>127</v>
      </c>
    </row>
    <row r="102" s="14" customFormat="1">
      <c r="A102" s="14"/>
      <c r="B102" s="244"/>
      <c r="C102" s="245"/>
      <c r="D102" s="234" t="s">
        <v>137</v>
      </c>
      <c r="E102" s="246" t="s">
        <v>19</v>
      </c>
      <c r="F102" s="247" t="s">
        <v>153</v>
      </c>
      <c r="G102" s="245"/>
      <c r="H102" s="246" t="s">
        <v>19</v>
      </c>
      <c r="I102" s="248"/>
      <c r="J102" s="245"/>
      <c r="K102" s="245"/>
      <c r="L102" s="249"/>
      <c r="M102" s="250"/>
      <c r="N102" s="251"/>
      <c r="O102" s="251"/>
      <c r="P102" s="251"/>
      <c r="Q102" s="251"/>
      <c r="R102" s="251"/>
      <c r="S102" s="251"/>
      <c r="T102" s="252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T102" s="253" t="s">
        <v>137</v>
      </c>
      <c r="AU102" s="253" t="s">
        <v>82</v>
      </c>
      <c r="AV102" s="14" t="s">
        <v>80</v>
      </c>
      <c r="AW102" s="14" t="s">
        <v>35</v>
      </c>
      <c r="AX102" s="14" t="s">
        <v>73</v>
      </c>
      <c r="AY102" s="253" t="s">
        <v>127</v>
      </c>
    </row>
    <row r="103" s="14" customFormat="1">
      <c r="A103" s="14"/>
      <c r="B103" s="244"/>
      <c r="C103" s="245"/>
      <c r="D103" s="234" t="s">
        <v>137</v>
      </c>
      <c r="E103" s="246" t="s">
        <v>19</v>
      </c>
      <c r="F103" s="247" t="s">
        <v>154</v>
      </c>
      <c r="G103" s="245"/>
      <c r="H103" s="246" t="s">
        <v>19</v>
      </c>
      <c r="I103" s="248"/>
      <c r="J103" s="245"/>
      <c r="K103" s="245"/>
      <c r="L103" s="249"/>
      <c r="M103" s="250"/>
      <c r="N103" s="251"/>
      <c r="O103" s="251"/>
      <c r="P103" s="251"/>
      <c r="Q103" s="251"/>
      <c r="R103" s="251"/>
      <c r="S103" s="251"/>
      <c r="T103" s="252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T103" s="253" t="s">
        <v>137</v>
      </c>
      <c r="AU103" s="253" t="s">
        <v>82</v>
      </c>
      <c r="AV103" s="14" t="s">
        <v>80</v>
      </c>
      <c r="AW103" s="14" t="s">
        <v>35</v>
      </c>
      <c r="AX103" s="14" t="s">
        <v>73</v>
      </c>
      <c r="AY103" s="253" t="s">
        <v>127</v>
      </c>
    </row>
    <row r="104" s="14" customFormat="1">
      <c r="A104" s="14"/>
      <c r="B104" s="244"/>
      <c r="C104" s="245"/>
      <c r="D104" s="234" t="s">
        <v>137</v>
      </c>
      <c r="E104" s="246" t="s">
        <v>19</v>
      </c>
      <c r="F104" s="247" t="s">
        <v>155</v>
      </c>
      <c r="G104" s="245"/>
      <c r="H104" s="246" t="s">
        <v>19</v>
      </c>
      <c r="I104" s="248"/>
      <c r="J104" s="245"/>
      <c r="K104" s="245"/>
      <c r="L104" s="249"/>
      <c r="M104" s="250"/>
      <c r="N104" s="251"/>
      <c r="O104" s="251"/>
      <c r="P104" s="251"/>
      <c r="Q104" s="251"/>
      <c r="R104" s="251"/>
      <c r="S104" s="251"/>
      <c r="T104" s="252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T104" s="253" t="s">
        <v>137</v>
      </c>
      <c r="AU104" s="253" t="s">
        <v>82</v>
      </c>
      <c r="AV104" s="14" t="s">
        <v>80</v>
      </c>
      <c r="AW104" s="14" t="s">
        <v>35</v>
      </c>
      <c r="AX104" s="14" t="s">
        <v>73</v>
      </c>
      <c r="AY104" s="253" t="s">
        <v>127</v>
      </c>
    </row>
    <row r="105" s="14" customFormat="1">
      <c r="A105" s="14"/>
      <c r="B105" s="244"/>
      <c r="C105" s="245"/>
      <c r="D105" s="234" t="s">
        <v>137</v>
      </c>
      <c r="E105" s="246" t="s">
        <v>19</v>
      </c>
      <c r="F105" s="247" t="s">
        <v>156</v>
      </c>
      <c r="G105" s="245"/>
      <c r="H105" s="246" t="s">
        <v>19</v>
      </c>
      <c r="I105" s="248"/>
      <c r="J105" s="245"/>
      <c r="K105" s="245"/>
      <c r="L105" s="249"/>
      <c r="M105" s="250"/>
      <c r="N105" s="251"/>
      <c r="O105" s="251"/>
      <c r="P105" s="251"/>
      <c r="Q105" s="251"/>
      <c r="R105" s="251"/>
      <c r="S105" s="251"/>
      <c r="T105" s="252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T105" s="253" t="s">
        <v>137</v>
      </c>
      <c r="AU105" s="253" t="s">
        <v>82</v>
      </c>
      <c r="AV105" s="14" t="s">
        <v>80</v>
      </c>
      <c r="AW105" s="14" t="s">
        <v>35</v>
      </c>
      <c r="AX105" s="14" t="s">
        <v>73</v>
      </c>
      <c r="AY105" s="253" t="s">
        <v>127</v>
      </c>
    </row>
    <row r="106" s="14" customFormat="1">
      <c r="A106" s="14"/>
      <c r="B106" s="244"/>
      <c r="C106" s="245"/>
      <c r="D106" s="234" t="s">
        <v>137</v>
      </c>
      <c r="E106" s="246" t="s">
        <v>19</v>
      </c>
      <c r="F106" s="247" t="s">
        <v>157</v>
      </c>
      <c r="G106" s="245"/>
      <c r="H106" s="246" t="s">
        <v>19</v>
      </c>
      <c r="I106" s="248"/>
      <c r="J106" s="245"/>
      <c r="K106" s="245"/>
      <c r="L106" s="249"/>
      <c r="M106" s="250"/>
      <c r="N106" s="251"/>
      <c r="O106" s="251"/>
      <c r="P106" s="251"/>
      <c r="Q106" s="251"/>
      <c r="R106" s="251"/>
      <c r="S106" s="251"/>
      <c r="T106" s="252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53" t="s">
        <v>137</v>
      </c>
      <c r="AU106" s="253" t="s">
        <v>82</v>
      </c>
      <c r="AV106" s="14" t="s">
        <v>80</v>
      </c>
      <c r="AW106" s="14" t="s">
        <v>35</v>
      </c>
      <c r="AX106" s="14" t="s">
        <v>73</v>
      </c>
      <c r="AY106" s="253" t="s">
        <v>127</v>
      </c>
    </row>
    <row r="107" s="13" customFormat="1">
      <c r="A107" s="13"/>
      <c r="B107" s="232"/>
      <c r="C107" s="233"/>
      <c r="D107" s="234" t="s">
        <v>137</v>
      </c>
      <c r="E107" s="235" t="s">
        <v>19</v>
      </c>
      <c r="F107" s="236" t="s">
        <v>158</v>
      </c>
      <c r="G107" s="233"/>
      <c r="H107" s="237">
        <v>1725</v>
      </c>
      <c r="I107" s="238"/>
      <c r="J107" s="233"/>
      <c r="K107" s="233"/>
      <c r="L107" s="239"/>
      <c r="M107" s="240"/>
      <c r="N107" s="241"/>
      <c r="O107" s="241"/>
      <c r="P107" s="241"/>
      <c r="Q107" s="241"/>
      <c r="R107" s="241"/>
      <c r="S107" s="241"/>
      <c r="T107" s="242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43" t="s">
        <v>137</v>
      </c>
      <c r="AU107" s="243" t="s">
        <v>82</v>
      </c>
      <c r="AV107" s="13" t="s">
        <v>82</v>
      </c>
      <c r="AW107" s="13" t="s">
        <v>35</v>
      </c>
      <c r="AX107" s="13" t="s">
        <v>80</v>
      </c>
      <c r="AY107" s="243" t="s">
        <v>127</v>
      </c>
    </row>
    <row r="108" s="2" customFormat="1" ht="37.8" customHeight="1">
      <c r="A108" s="37"/>
      <c r="B108" s="38"/>
      <c r="C108" s="213" t="s">
        <v>133</v>
      </c>
      <c r="D108" s="213" t="s">
        <v>129</v>
      </c>
      <c r="E108" s="214" t="s">
        <v>159</v>
      </c>
      <c r="F108" s="215" t="s">
        <v>160</v>
      </c>
      <c r="G108" s="216" t="s">
        <v>149</v>
      </c>
      <c r="H108" s="217">
        <v>1725</v>
      </c>
      <c r="I108" s="218"/>
      <c r="J108" s="219">
        <f>ROUND(I108*H108,2)</f>
        <v>0</v>
      </c>
      <c r="K108" s="220"/>
      <c r="L108" s="43"/>
      <c r="M108" s="221" t="s">
        <v>19</v>
      </c>
      <c r="N108" s="222" t="s">
        <v>46</v>
      </c>
      <c r="O108" s="84"/>
      <c r="P108" s="223">
        <f>O108*H108</f>
        <v>0</v>
      </c>
      <c r="Q108" s="223">
        <v>0</v>
      </c>
      <c r="R108" s="223">
        <f>Q108*H108</f>
        <v>0</v>
      </c>
      <c r="S108" s="223">
        <v>0</v>
      </c>
      <c r="T108" s="224">
        <f>S108*H108</f>
        <v>0</v>
      </c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  <c r="AR108" s="225" t="s">
        <v>133</v>
      </c>
      <c r="AT108" s="225" t="s">
        <v>129</v>
      </c>
      <c r="AU108" s="225" t="s">
        <v>82</v>
      </c>
      <c r="AY108" s="16" t="s">
        <v>127</v>
      </c>
      <c r="BE108" s="226">
        <f>IF(N108="základní",J108,0)</f>
        <v>0</v>
      </c>
      <c r="BF108" s="226">
        <f>IF(N108="snížená",J108,0)</f>
        <v>0</v>
      </c>
      <c r="BG108" s="226">
        <f>IF(N108="zákl. přenesená",J108,0)</f>
        <v>0</v>
      </c>
      <c r="BH108" s="226">
        <f>IF(N108="sníž. přenesená",J108,0)</f>
        <v>0</v>
      </c>
      <c r="BI108" s="226">
        <f>IF(N108="nulová",J108,0)</f>
        <v>0</v>
      </c>
      <c r="BJ108" s="16" t="s">
        <v>133</v>
      </c>
      <c r="BK108" s="226">
        <f>ROUND(I108*H108,2)</f>
        <v>0</v>
      </c>
      <c r="BL108" s="16" t="s">
        <v>133</v>
      </c>
      <c r="BM108" s="225" t="s">
        <v>161</v>
      </c>
    </row>
    <row r="109" s="14" customFormat="1">
      <c r="A109" s="14"/>
      <c r="B109" s="244"/>
      <c r="C109" s="245"/>
      <c r="D109" s="234" t="s">
        <v>137</v>
      </c>
      <c r="E109" s="246" t="s">
        <v>19</v>
      </c>
      <c r="F109" s="247" t="s">
        <v>162</v>
      </c>
      <c r="G109" s="245"/>
      <c r="H109" s="246" t="s">
        <v>19</v>
      </c>
      <c r="I109" s="248"/>
      <c r="J109" s="245"/>
      <c r="K109" s="245"/>
      <c r="L109" s="249"/>
      <c r="M109" s="250"/>
      <c r="N109" s="251"/>
      <c r="O109" s="251"/>
      <c r="P109" s="251"/>
      <c r="Q109" s="251"/>
      <c r="R109" s="251"/>
      <c r="S109" s="251"/>
      <c r="T109" s="252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253" t="s">
        <v>137</v>
      </c>
      <c r="AU109" s="253" t="s">
        <v>82</v>
      </c>
      <c r="AV109" s="14" t="s">
        <v>80</v>
      </c>
      <c r="AW109" s="14" t="s">
        <v>35</v>
      </c>
      <c r="AX109" s="14" t="s">
        <v>73</v>
      </c>
      <c r="AY109" s="253" t="s">
        <v>127</v>
      </c>
    </row>
    <row r="110" s="13" customFormat="1">
      <c r="A110" s="13"/>
      <c r="B110" s="232"/>
      <c r="C110" s="233"/>
      <c r="D110" s="234" t="s">
        <v>137</v>
      </c>
      <c r="E110" s="235" t="s">
        <v>19</v>
      </c>
      <c r="F110" s="236" t="s">
        <v>158</v>
      </c>
      <c r="G110" s="233"/>
      <c r="H110" s="237">
        <v>1725</v>
      </c>
      <c r="I110" s="238"/>
      <c r="J110" s="233"/>
      <c r="K110" s="233"/>
      <c r="L110" s="239"/>
      <c r="M110" s="240"/>
      <c r="N110" s="241"/>
      <c r="O110" s="241"/>
      <c r="P110" s="241"/>
      <c r="Q110" s="241"/>
      <c r="R110" s="241"/>
      <c r="S110" s="241"/>
      <c r="T110" s="242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43" t="s">
        <v>137</v>
      </c>
      <c r="AU110" s="243" t="s">
        <v>82</v>
      </c>
      <c r="AV110" s="13" t="s">
        <v>82</v>
      </c>
      <c r="AW110" s="13" t="s">
        <v>35</v>
      </c>
      <c r="AX110" s="13" t="s">
        <v>80</v>
      </c>
      <c r="AY110" s="243" t="s">
        <v>127</v>
      </c>
    </row>
    <row r="111" s="2" customFormat="1" ht="24.15" customHeight="1">
      <c r="A111" s="37"/>
      <c r="B111" s="38"/>
      <c r="C111" s="213" t="s">
        <v>163</v>
      </c>
      <c r="D111" s="213" t="s">
        <v>129</v>
      </c>
      <c r="E111" s="214" t="s">
        <v>164</v>
      </c>
      <c r="F111" s="215" t="s">
        <v>165</v>
      </c>
      <c r="G111" s="216" t="s">
        <v>149</v>
      </c>
      <c r="H111" s="217">
        <v>1725</v>
      </c>
      <c r="I111" s="218"/>
      <c r="J111" s="219">
        <f>ROUND(I111*H111,2)</f>
        <v>0</v>
      </c>
      <c r="K111" s="220"/>
      <c r="L111" s="43"/>
      <c r="M111" s="221" t="s">
        <v>19</v>
      </c>
      <c r="N111" s="222" t="s">
        <v>46</v>
      </c>
      <c r="O111" s="84"/>
      <c r="P111" s="223">
        <f>O111*H111</f>
        <v>0</v>
      </c>
      <c r="Q111" s="223">
        <v>0</v>
      </c>
      <c r="R111" s="223">
        <f>Q111*H111</f>
        <v>0</v>
      </c>
      <c r="S111" s="223">
        <v>0</v>
      </c>
      <c r="T111" s="224">
        <f>S111*H111</f>
        <v>0</v>
      </c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  <c r="AR111" s="225" t="s">
        <v>133</v>
      </c>
      <c r="AT111" s="225" t="s">
        <v>129</v>
      </c>
      <c r="AU111" s="225" t="s">
        <v>82</v>
      </c>
      <c r="AY111" s="16" t="s">
        <v>127</v>
      </c>
      <c r="BE111" s="226">
        <f>IF(N111="základní",J111,0)</f>
        <v>0</v>
      </c>
      <c r="BF111" s="226">
        <f>IF(N111="snížená",J111,0)</f>
        <v>0</v>
      </c>
      <c r="BG111" s="226">
        <f>IF(N111="zákl. přenesená",J111,0)</f>
        <v>0</v>
      </c>
      <c r="BH111" s="226">
        <f>IF(N111="sníž. přenesená",J111,0)</f>
        <v>0</v>
      </c>
      <c r="BI111" s="226">
        <f>IF(N111="nulová",J111,0)</f>
        <v>0</v>
      </c>
      <c r="BJ111" s="16" t="s">
        <v>133</v>
      </c>
      <c r="BK111" s="226">
        <f>ROUND(I111*H111,2)</f>
        <v>0</v>
      </c>
      <c r="BL111" s="16" t="s">
        <v>133</v>
      </c>
      <c r="BM111" s="225" t="s">
        <v>166</v>
      </c>
    </row>
    <row r="112" s="2" customFormat="1">
      <c r="A112" s="37"/>
      <c r="B112" s="38"/>
      <c r="C112" s="39"/>
      <c r="D112" s="234" t="s">
        <v>167</v>
      </c>
      <c r="E112" s="39"/>
      <c r="F112" s="254" t="s">
        <v>168</v>
      </c>
      <c r="G112" s="39"/>
      <c r="H112" s="39"/>
      <c r="I112" s="229"/>
      <c r="J112" s="39"/>
      <c r="K112" s="39"/>
      <c r="L112" s="43"/>
      <c r="M112" s="230"/>
      <c r="N112" s="231"/>
      <c r="O112" s="84"/>
      <c r="P112" s="84"/>
      <c r="Q112" s="84"/>
      <c r="R112" s="84"/>
      <c r="S112" s="84"/>
      <c r="T112" s="85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  <c r="AT112" s="16" t="s">
        <v>167</v>
      </c>
      <c r="AU112" s="16" t="s">
        <v>82</v>
      </c>
    </row>
    <row r="113" s="14" customFormat="1">
      <c r="A113" s="14"/>
      <c r="B113" s="244"/>
      <c r="C113" s="245"/>
      <c r="D113" s="234" t="s">
        <v>137</v>
      </c>
      <c r="E113" s="246" t="s">
        <v>19</v>
      </c>
      <c r="F113" s="247" t="s">
        <v>151</v>
      </c>
      <c r="G113" s="245"/>
      <c r="H113" s="246" t="s">
        <v>19</v>
      </c>
      <c r="I113" s="248"/>
      <c r="J113" s="245"/>
      <c r="K113" s="245"/>
      <c r="L113" s="249"/>
      <c r="M113" s="250"/>
      <c r="N113" s="251"/>
      <c r="O113" s="251"/>
      <c r="P113" s="251"/>
      <c r="Q113" s="251"/>
      <c r="R113" s="251"/>
      <c r="S113" s="251"/>
      <c r="T113" s="252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253" t="s">
        <v>137</v>
      </c>
      <c r="AU113" s="253" t="s">
        <v>82</v>
      </c>
      <c r="AV113" s="14" t="s">
        <v>80</v>
      </c>
      <c r="AW113" s="14" t="s">
        <v>35</v>
      </c>
      <c r="AX113" s="14" t="s">
        <v>73</v>
      </c>
      <c r="AY113" s="253" t="s">
        <v>127</v>
      </c>
    </row>
    <row r="114" s="14" customFormat="1">
      <c r="A114" s="14"/>
      <c r="B114" s="244"/>
      <c r="C114" s="245"/>
      <c r="D114" s="234" t="s">
        <v>137</v>
      </c>
      <c r="E114" s="246" t="s">
        <v>19</v>
      </c>
      <c r="F114" s="247" t="s">
        <v>169</v>
      </c>
      <c r="G114" s="245"/>
      <c r="H114" s="246" t="s">
        <v>19</v>
      </c>
      <c r="I114" s="248"/>
      <c r="J114" s="245"/>
      <c r="K114" s="245"/>
      <c r="L114" s="249"/>
      <c r="M114" s="250"/>
      <c r="N114" s="251"/>
      <c r="O114" s="251"/>
      <c r="P114" s="251"/>
      <c r="Q114" s="251"/>
      <c r="R114" s="251"/>
      <c r="S114" s="251"/>
      <c r="T114" s="252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T114" s="253" t="s">
        <v>137</v>
      </c>
      <c r="AU114" s="253" t="s">
        <v>82</v>
      </c>
      <c r="AV114" s="14" t="s">
        <v>80</v>
      </c>
      <c r="AW114" s="14" t="s">
        <v>35</v>
      </c>
      <c r="AX114" s="14" t="s">
        <v>73</v>
      </c>
      <c r="AY114" s="253" t="s">
        <v>127</v>
      </c>
    </row>
    <row r="115" s="14" customFormat="1">
      <c r="A115" s="14"/>
      <c r="B115" s="244"/>
      <c r="C115" s="245"/>
      <c r="D115" s="234" t="s">
        <v>137</v>
      </c>
      <c r="E115" s="246" t="s">
        <v>19</v>
      </c>
      <c r="F115" s="247" t="s">
        <v>170</v>
      </c>
      <c r="G115" s="245"/>
      <c r="H115" s="246" t="s">
        <v>19</v>
      </c>
      <c r="I115" s="248"/>
      <c r="J115" s="245"/>
      <c r="K115" s="245"/>
      <c r="L115" s="249"/>
      <c r="M115" s="250"/>
      <c r="N115" s="251"/>
      <c r="O115" s="251"/>
      <c r="P115" s="251"/>
      <c r="Q115" s="251"/>
      <c r="R115" s="251"/>
      <c r="S115" s="251"/>
      <c r="T115" s="252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253" t="s">
        <v>137</v>
      </c>
      <c r="AU115" s="253" t="s">
        <v>82</v>
      </c>
      <c r="AV115" s="14" t="s">
        <v>80</v>
      </c>
      <c r="AW115" s="14" t="s">
        <v>35</v>
      </c>
      <c r="AX115" s="14" t="s">
        <v>73</v>
      </c>
      <c r="AY115" s="253" t="s">
        <v>127</v>
      </c>
    </row>
    <row r="116" s="14" customFormat="1">
      <c r="A116" s="14"/>
      <c r="B116" s="244"/>
      <c r="C116" s="245"/>
      <c r="D116" s="234" t="s">
        <v>137</v>
      </c>
      <c r="E116" s="246" t="s">
        <v>19</v>
      </c>
      <c r="F116" s="247" t="s">
        <v>171</v>
      </c>
      <c r="G116" s="245"/>
      <c r="H116" s="246" t="s">
        <v>19</v>
      </c>
      <c r="I116" s="248"/>
      <c r="J116" s="245"/>
      <c r="K116" s="245"/>
      <c r="L116" s="249"/>
      <c r="M116" s="250"/>
      <c r="N116" s="251"/>
      <c r="O116" s="251"/>
      <c r="P116" s="251"/>
      <c r="Q116" s="251"/>
      <c r="R116" s="251"/>
      <c r="S116" s="251"/>
      <c r="T116" s="252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T116" s="253" t="s">
        <v>137</v>
      </c>
      <c r="AU116" s="253" t="s">
        <v>82</v>
      </c>
      <c r="AV116" s="14" t="s">
        <v>80</v>
      </c>
      <c r="AW116" s="14" t="s">
        <v>35</v>
      </c>
      <c r="AX116" s="14" t="s">
        <v>73</v>
      </c>
      <c r="AY116" s="253" t="s">
        <v>127</v>
      </c>
    </row>
    <row r="117" s="14" customFormat="1">
      <c r="A117" s="14"/>
      <c r="B117" s="244"/>
      <c r="C117" s="245"/>
      <c r="D117" s="234" t="s">
        <v>137</v>
      </c>
      <c r="E117" s="246" t="s">
        <v>19</v>
      </c>
      <c r="F117" s="247" t="s">
        <v>172</v>
      </c>
      <c r="G117" s="245"/>
      <c r="H117" s="246" t="s">
        <v>19</v>
      </c>
      <c r="I117" s="248"/>
      <c r="J117" s="245"/>
      <c r="K117" s="245"/>
      <c r="L117" s="249"/>
      <c r="M117" s="250"/>
      <c r="N117" s="251"/>
      <c r="O117" s="251"/>
      <c r="P117" s="251"/>
      <c r="Q117" s="251"/>
      <c r="R117" s="251"/>
      <c r="S117" s="251"/>
      <c r="T117" s="252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T117" s="253" t="s">
        <v>137</v>
      </c>
      <c r="AU117" s="253" t="s">
        <v>82</v>
      </c>
      <c r="AV117" s="14" t="s">
        <v>80</v>
      </c>
      <c r="AW117" s="14" t="s">
        <v>35</v>
      </c>
      <c r="AX117" s="14" t="s">
        <v>73</v>
      </c>
      <c r="AY117" s="253" t="s">
        <v>127</v>
      </c>
    </row>
    <row r="118" s="13" customFormat="1">
      <c r="A118" s="13"/>
      <c r="B118" s="232"/>
      <c r="C118" s="233"/>
      <c r="D118" s="234" t="s">
        <v>137</v>
      </c>
      <c r="E118" s="235" t="s">
        <v>19</v>
      </c>
      <c r="F118" s="236" t="s">
        <v>158</v>
      </c>
      <c r="G118" s="233"/>
      <c r="H118" s="237">
        <v>1725</v>
      </c>
      <c r="I118" s="238"/>
      <c r="J118" s="233"/>
      <c r="K118" s="233"/>
      <c r="L118" s="239"/>
      <c r="M118" s="240"/>
      <c r="N118" s="241"/>
      <c r="O118" s="241"/>
      <c r="P118" s="241"/>
      <c r="Q118" s="241"/>
      <c r="R118" s="241"/>
      <c r="S118" s="241"/>
      <c r="T118" s="242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43" t="s">
        <v>137</v>
      </c>
      <c r="AU118" s="243" t="s">
        <v>82</v>
      </c>
      <c r="AV118" s="13" t="s">
        <v>82</v>
      </c>
      <c r="AW118" s="13" t="s">
        <v>35</v>
      </c>
      <c r="AX118" s="13" t="s">
        <v>80</v>
      </c>
      <c r="AY118" s="243" t="s">
        <v>127</v>
      </c>
    </row>
    <row r="119" s="14" customFormat="1">
      <c r="A119" s="14"/>
      <c r="B119" s="244"/>
      <c r="C119" s="245"/>
      <c r="D119" s="234" t="s">
        <v>137</v>
      </c>
      <c r="E119" s="246" t="s">
        <v>19</v>
      </c>
      <c r="F119" s="247" t="s">
        <v>173</v>
      </c>
      <c r="G119" s="245"/>
      <c r="H119" s="246" t="s">
        <v>19</v>
      </c>
      <c r="I119" s="248"/>
      <c r="J119" s="245"/>
      <c r="K119" s="245"/>
      <c r="L119" s="249"/>
      <c r="M119" s="250"/>
      <c r="N119" s="251"/>
      <c r="O119" s="251"/>
      <c r="P119" s="251"/>
      <c r="Q119" s="251"/>
      <c r="R119" s="251"/>
      <c r="S119" s="251"/>
      <c r="T119" s="252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T119" s="253" t="s">
        <v>137</v>
      </c>
      <c r="AU119" s="253" t="s">
        <v>82</v>
      </c>
      <c r="AV119" s="14" t="s">
        <v>80</v>
      </c>
      <c r="AW119" s="14" t="s">
        <v>35</v>
      </c>
      <c r="AX119" s="14" t="s">
        <v>73</v>
      </c>
      <c r="AY119" s="253" t="s">
        <v>127</v>
      </c>
    </row>
    <row r="120" s="14" customFormat="1">
      <c r="A120" s="14"/>
      <c r="B120" s="244"/>
      <c r="C120" s="245"/>
      <c r="D120" s="234" t="s">
        <v>137</v>
      </c>
      <c r="E120" s="246" t="s">
        <v>19</v>
      </c>
      <c r="F120" s="247" t="s">
        <v>174</v>
      </c>
      <c r="G120" s="245"/>
      <c r="H120" s="246" t="s">
        <v>19</v>
      </c>
      <c r="I120" s="248"/>
      <c r="J120" s="245"/>
      <c r="K120" s="245"/>
      <c r="L120" s="249"/>
      <c r="M120" s="250"/>
      <c r="N120" s="251"/>
      <c r="O120" s="251"/>
      <c r="P120" s="251"/>
      <c r="Q120" s="251"/>
      <c r="R120" s="251"/>
      <c r="S120" s="251"/>
      <c r="T120" s="252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T120" s="253" t="s">
        <v>137</v>
      </c>
      <c r="AU120" s="253" t="s">
        <v>82</v>
      </c>
      <c r="AV120" s="14" t="s">
        <v>80</v>
      </c>
      <c r="AW120" s="14" t="s">
        <v>35</v>
      </c>
      <c r="AX120" s="14" t="s">
        <v>73</v>
      </c>
      <c r="AY120" s="253" t="s">
        <v>127</v>
      </c>
    </row>
    <row r="121" s="14" customFormat="1">
      <c r="A121" s="14"/>
      <c r="B121" s="244"/>
      <c r="C121" s="245"/>
      <c r="D121" s="234" t="s">
        <v>137</v>
      </c>
      <c r="E121" s="246" t="s">
        <v>19</v>
      </c>
      <c r="F121" s="247" t="s">
        <v>175</v>
      </c>
      <c r="G121" s="245"/>
      <c r="H121" s="246" t="s">
        <v>19</v>
      </c>
      <c r="I121" s="248"/>
      <c r="J121" s="245"/>
      <c r="K121" s="245"/>
      <c r="L121" s="249"/>
      <c r="M121" s="250"/>
      <c r="N121" s="251"/>
      <c r="O121" s="251"/>
      <c r="P121" s="251"/>
      <c r="Q121" s="251"/>
      <c r="R121" s="251"/>
      <c r="S121" s="251"/>
      <c r="T121" s="252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T121" s="253" t="s">
        <v>137</v>
      </c>
      <c r="AU121" s="253" t="s">
        <v>82</v>
      </c>
      <c r="AV121" s="14" t="s">
        <v>80</v>
      </c>
      <c r="AW121" s="14" t="s">
        <v>35</v>
      </c>
      <c r="AX121" s="14" t="s">
        <v>73</v>
      </c>
      <c r="AY121" s="253" t="s">
        <v>127</v>
      </c>
    </row>
    <row r="122" s="2" customFormat="1" ht="44.25" customHeight="1">
      <c r="A122" s="37"/>
      <c r="B122" s="38"/>
      <c r="C122" s="213" t="s">
        <v>176</v>
      </c>
      <c r="D122" s="213" t="s">
        <v>129</v>
      </c>
      <c r="E122" s="214" t="s">
        <v>177</v>
      </c>
      <c r="F122" s="215" t="s">
        <v>178</v>
      </c>
      <c r="G122" s="216" t="s">
        <v>179</v>
      </c>
      <c r="H122" s="217">
        <v>10</v>
      </c>
      <c r="I122" s="218"/>
      <c r="J122" s="219">
        <f>ROUND(I122*H122,2)</f>
        <v>0</v>
      </c>
      <c r="K122" s="220"/>
      <c r="L122" s="43"/>
      <c r="M122" s="221" t="s">
        <v>19</v>
      </c>
      <c r="N122" s="222" t="s">
        <v>46</v>
      </c>
      <c r="O122" s="84"/>
      <c r="P122" s="223">
        <f>O122*H122</f>
        <v>0</v>
      </c>
      <c r="Q122" s="223">
        <v>0</v>
      </c>
      <c r="R122" s="223">
        <f>Q122*H122</f>
        <v>0</v>
      </c>
      <c r="S122" s="223">
        <v>0</v>
      </c>
      <c r="T122" s="224">
        <f>S122*H122</f>
        <v>0</v>
      </c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R122" s="225" t="s">
        <v>133</v>
      </c>
      <c r="AT122" s="225" t="s">
        <v>129</v>
      </c>
      <c r="AU122" s="225" t="s">
        <v>82</v>
      </c>
      <c r="AY122" s="16" t="s">
        <v>127</v>
      </c>
      <c r="BE122" s="226">
        <f>IF(N122="základní",J122,0)</f>
        <v>0</v>
      </c>
      <c r="BF122" s="226">
        <f>IF(N122="snížená",J122,0)</f>
        <v>0</v>
      </c>
      <c r="BG122" s="226">
        <f>IF(N122="zákl. přenesená",J122,0)</f>
        <v>0</v>
      </c>
      <c r="BH122" s="226">
        <f>IF(N122="sníž. přenesená",J122,0)</f>
        <v>0</v>
      </c>
      <c r="BI122" s="226">
        <f>IF(N122="nulová",J122,0)</f>
        <v>0</v>
      </c>
      <c r="BJ122" s="16" t="s">
        <v>133</v>
      </c>
      <c r="BK122" s="226">
        <f>ROUND(I122*H122,2)</f>
        <v>0</v>
      </c>
      <c r="BL122" s="16" t="s">
        <v>133</v>
      </c>
      <c r="BM122" s="225" t="s">
        <v>180</v>
      </c>
    </row>
    <row r="123" s="2" customFormat="1">
      <c r="A123" s="37"/>
      <c r="B123" s="38"/>
      <c r="C123" s="39"/>
      <c r="D123" s="227" t="s">
        <v>135</v>
      </c>
      <c r="E123" s="39"/>
      <c r="F123" s="228" t="s">
        <v>181</v>
      </c>
      <c r="G123" s="39"/>
      <c r="H123" s="39"/>
      <c r="I123" s="229"/>
      <c r="J123" s="39"/>
      <c r="K123" s="39"/>
      <c r="L123" s="43"/>
      <c r="M123" s="230"/>
      <c r="N123" s="231"/>
      <c r="O123" s="84"/>
      <c r="P123" s="84"/>
      <c r="Q123" s="84"/>
      <c r="R123" s="84"/>
      <c r="S123" s="84"/>
      <c r="T123" s="85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T123" s="16" t="s">
        <v>135</v>
      </c>
      <c r="AU123" s="16" t="s">
        <v>82</v>
      </c>
    </row>
    <row r="124" s="13" customFormat="1">
      <c r="A124" s="13"/>
      <c r="B124" s="232"/>
      <c r="C124" s="233"/>
      <c r="D124" s="234" t="s">
        <v>137</v>
      </c>
      <c r="E124" s="235" t="s">
        <v>19</v>
      </c>
      <c r="F124" s="236" t="s">
        <v>182</v>
      </c>
      <c r="G124" s="233"/>
      <c r="H124" s="237">
        <v>10</v>
      </c>
      <c r="I124" s="238"/>
      <c r="J124" s="233"/>
      <c r="K124" s="233"/>
      <c r="L124" s="239"/>
      <c r="M124" s="240"/>
      <c r="N124" s="241"/>
      <c r="O124" s="241"/>
      <c r="P124" s="241"/>
      <c r="Q124" s="241"/>
      <c r="R124" s="241"/>
      <c r="S124" s="241"/>
      <c r="T124" s="242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43" t="s">
        <v>137</v>
      </c>
      <c r="AU124" s="243" t="s">
        <v>82</v>
      </c>
      <c r="AV124" s="13" t="s">
        <v>82</v>
      </c>
      <c r="AW124" s="13" t="s">
        <v>35</v>
      </c>
      <c r="AX124" s="13" t="s">
        <v>80</v>
      </c>
      <c r="AY124" s="243" t="s">
        <v>127</v>
      </c>
    </row>
    <row r="125" s="14" customFormat="1">
      <c r="A125" s="14"/>
      <c r="B125" s="244"/>
      <c r="C125" s="245"/>
      <c r="D125" s="234" t="s">
        <v>137</v>
      </c>
      <c r="E125" s="246" t="s">
        <v>19</v>
      </c>
      <c r="F125" s="247" t="s">
        <v>183</v>
      </c>
      <c r="G125" s="245"/>
      <c r="H125" s="246" t="s">
        <v>19</v>
      </c>
      <c r="I125" s="248"/>
      <c r="J125" s="245"/>
      <c r="K125" s="245"/>
      <c r="L125" s="249"/>
      <c r="M125" s="250"/>
      <c r="N125" s="251"/>
      <c r="O125" s="251"/>
      <c r="P125" s="251"/>
      <c r="Q125" s="251"/>
      <c r="R125" s="251"/>
      <c r="S125" s="251"/>
      <c r="T125" s="252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253" t="s">
        <v>137</v>
      </c>
      <c r="AU125" s="253" t="s">
        <v>82</v>
      </c>
      <c r="AV125" s="14" t="s">
        <v>80</v>
      </c>
      <c r="AW125" s="14" t="s">
        <v>35</v>
      </c>
      <c r="AX125" s="14" t="s">
        <v>73</v>
      </c>
      <c r="AY125" s="253" t="s">
        <v>127</v>
      </c>
    </row>
    <row r="126" s="14" customFormat="1">
      <c r="A126" s="14"/>
      <c r="B126" s="244"/>
      <c r="C126" s="245"/>
      <c r="D126" s="234" t="s">
        <v>137</v>
      </c>
      <c r="E126" s="246" t="s">
        <v>19</v>
      </c>
      <c r="F126" s="247" t="s">
        <v>184</v>
      </c>
      <c r="G126" s="245"/>
      <c r="H126" s="246" t="s">
        <v>19</v>
      </c>
      <c r="I126" s="248"/>
      <c r="J126" s="245"/>
      <c r="K126" s="245"/>
      <c r="L126" s="249"/>
      <c r="M126" s="250"/>
      <c r="N126" s="251"/>
      <c r="O126" s="251"/>
      <c r="P126" s="251"/>
      <c r="Q126" s="251"/>
      <c r="R126" s="251"/>
      <c r="S126" s="251"/>
      <c r="T126" s="252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53" t="s">
        <v>137</v>
      </c>
      <c r="AU126" s="253" t="s">
        <v>82</v>
      </c>
      <c r="AV126" s="14" t="s">
        <v>80</v>
      </c>
      <c r="AW126" s="14" t="s">
        <v>35</v>
      </c>
      <c r="AX126" s="14" t="s">
        <v>73</v>
      </c>
      <c r="AY126" s="253" t="s">
        <v>127</v>
      </c>
    </row>
    <row r="127" s="12" customFormat="1" ht="22.8" customHeight="1">
      <c r="A127" s="12"/>
      <c r="B127" s="197"/>
      <c r="C127" s="198"/>
      <c r="D127" s="199" t="s">
        <v>72</v>
      </c>
      <c r="E127" s="211" t="s">
        <v>185</v>
      </c>
      <c r="F127" s="211" t="s">
        <v>186</v>
      </c>
      <c r="G127" s="198"/>
      <c r="H127" s="198"/>
      <c r="I127" s="201"/>
      <c r="J127" s="212">
        <f>BK127</f>
        <v>0</v>
      </c>
      <c r="K127" s="198"/>
      <c r="L127" s="203"/>
      <c r="M127" s="204"/>
      <c r="N127" s="205"/>
      <c r="O127" s="205"/>
      <c r="P127" s="206">
        <f>SUM(P128:P140)</f>
        <v>0</v>
      </c>
      <c r="Q127" s="205"/>
      <c r="R127" s="206">
        <f>SUM(R128:R140)</f>
        <v>0</v>
      </c>
      <c r="S127" s="205"/>
      <c r="T127" s="207">
        <f>SUM(T128:T140)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08" t="s">
        <v>80</v>
      </c>
      <c r="AT127" s="209" t="s">
        <v>72</v>
      </c>
      <c r="AU127" s="209" t="s">
        <v>80</v>
      </c>
      <c r="AY127" s="208" t="s">
        <v>127</v>
      </c>
      <c r="BK127" s="210">
        <f>SUM(BK128:BK140)</f>
        <v>0</v>
      </c>
    </row>
    <row r="128" s="2" customFormat="1" ht="16.5" customHeight="1">
      <c r="A128" s="37"/>
      <c r="B128" s="38"/>
      <c r="C128" s="213" t="s">
        <v>182</v>
      </c>
      <c r="D128" s="213" t="s">
        <v>129</v>
      </c>
      <c r="E128" s="214" t="s">
        <v>187</v>
      </c>
      <c r="F128" s="215" t="s">
        <v>188</v>
      </c>
      <c r="G128" s="216" t="s">
        <v>149</v>
      </c>
      <c r="H128" s="217">
        <v>-1725</v>
      </c>
      <c r="I128" s="218"/>
      <c r="J128" s="219">
        <f>ROUND(I128*H128,2)</f>
        <v>0</v>
      </c>
      <c r="K128" s="220"/>
      <c r="L128" s="43"/>
      <c r="M128" s="221" t="s">
        <v>19</v>
      </c>
      <c r="N128" s="222" t="s">
        <v>46</v>
      </c>
      <c r="O128" s="84"/>
      <c r="P128" s="223">
        <f>O128*H128</f>
        <v>0</v>
      </c>
      <c r="Q128" s="223">
        <v>0</v>
      </c>
      <c r="R128" s="223">
        <f>Q128*H128</f>
        <v>0</v>
      </c>
      <c r="S128" s="223">
        <v>0</v>
      </c>
      <c r="T128" s="224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225" t="s">
        <v>133</v>
      </c>
      <c r="AT128" s="225" t="s">
        <v>129</v>
      </c>
      <c r="AU128" s="225" t="s">
        <v>82</v>
      </c>
      <c r="AY128" s="16" t="s">
        <v>127</v>
      </c>
      <c r="BE128" s="226">
        <f>IF(N128="základní",J128,0)</f>
        <v>0</v>
      </c>
      <c r="BF128" s="226">
        <f>IF(N128="snížená",J128,0)</f>
        <v>0</v>
      </c>
      <c r="BG128" s="226">
        <f>IF(N128="zákl. přenesená",J128,0)</f>
        <v>0</v>
      </c>
      <c r="BH128" s="226">
        <f>IF(N128="sníž. přenesená",J128,0)</f>
        <v>0</v>
      </c>
      <c r="BI128" s="226">
        <f>IF(N128="nulová",J128,0)</f>
        <v>0</v>
      </c>
      <c r="BJ128" s="16" t="s">
        <v>133</v>
      </c>
      <c r="BK128" s="226">
        <f>ROUND(I128*H128,2)</f>
        <v>0</v>
      </c>
      <c r="BL128" s="16" t="s">
        <v>133</v>
      </c>
      <c r="BM128" s="225" t="s">
        <v>189</v>
      </c>
    </row>
    <row r="129" s="14" customFormat="1">
      <c r="A129" s="14"/>
      <c r="B129" s="244"/>
      <c r="C129" s="245"/>
      <c r="D129" s="234" t="s">
        <v>137</v>
      </c>
      <c r="E129" s="246" t="s">
        <v>19</v>
      </c>
      <c r="F129" s="247" t="s">
        <v>151</v>
      </c>
      <c r="G129" s="245"/>
      <c r="H129" s="246" t="s">
        <v>19</v>
      </c>
      <c r="I129" s="248"/>
      <c r="J129" s="245"/>
      <c r="K129" s="245"/>
      <c r="L129" s="249"/>
      <c r="M129" s="250"/>
      <c r="N129" s="251"/>
      <c r="O129" s="251"/>
      <c r="P129" s="251"/>
      <c r="Q129" s="251"/>
      <c r="R129" s="251"/>
      <c r="S129" s="251"/>
      <c r="T129" s="252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53" t="s">
        <v>137</v>
      </c>
      <c r="AU129" s="253" t="s">
        <v>82</v>
      </c>
      <c r="AV129" s="14" t="s">
        <v>80</v>
      </c>
      <c r="AW129" s="14" t="s">
        <v>35</v>
      </c>
      <c r="AX129" s="14" t="s">
        <v>73</v>
      </c>
      <c r="AY129" s="253" t="s">
        <v>127</v>
      </c>
    </row>
    <row r="130" s="14" customFormat="1">
      <c r="A130" s="14"/>
      <c r="B130" s="244"/>
      <c r="C130" s="245"/>
      <c r="D130" s="234" t="s">
        <v>137</v>
      </c>
      <c r="E130" s="246" t="s">
        <v>19</v>
      </c>
      <c r="F130" s="247" t="s">
        <v>190</v>
      </c>
      <c r="G130" s="245"/>
      <c r="H130" s="246" t="s">
        <v>19</v>
      </c>
      <c r="I130" s="248"/>
      <c r="J130" s="245"/>
      <c r="K130" s="245"/>
      <c r="L130" s="249"/>
      <c r="M130" s="250"/>
      <c r="N130" s="251"/>
      <c r="O130" s="251"/>
      <c r="P130" s="251"/>
      <c r="Q130" s="251"/>
      <c r="R130" s="251"/>
      <c r="S130" s="251"/>
      <c r="T130" s="252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53" t="s">
        <v>137</v>
      </c>
      <c r="AU130" s="253" t="s">
        <v>82</v>
      </c>
      <c r="AV130" s="14" t="s">
        <v>80</v>
      </c>
      <c r="AW130" s="14" t="s">
        <v>35</v>
      </c>
      <c r="AX130" s="14" t="s">
        <v>73</v>
      </c>
      <c r="AY130" s="253" t="s">
        <v>127</v>
      </c>
    </row>
    <row r="131" s="14" customFormat="1">
      <c r="A131" s="14"/>
      <c r="B131" s="244"/>
      <c r="C131" s="245"/>
      <c r="D131" s="234" t="s">
        <v>137</v>
      </c>
      <c r="E131" s="246" t="s">
        <v>19</v>
      </c>
      <c r="F131" s="247" t="s">
        <v>191</v>
      </c>
      <c r="G131" s="245"/>
      <c r="H131" s="246" t="s">
        <v>19</v>
      </c>
      <c r="I131" s="248"/>
      <c r="J131" s="245"/>
      <c r="K131" s="245"/>
      <c r="L131" s="249"/>
      <c r="M131" s="250"/>
      <c r="N131" s="251"/>
      <c r="O131" s="251"/>
      <c r="P131" s="251"/>
      <c r="Q131" s="251"/>
      <c r="R131" s="251"/>
      <c r="S131" s="251"/>
      <c r="T131" s="252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53" t="s">
        <v>137</v>
      </c>
      <c r="AU131" s="253" t="s">
        <v>82</v>
      </c>
      <c r="AV131" s="14" t="s">
        <v>80</v>
      </c>
      <c r="AW131" s="14" t="s">
        <v>35</v>
      </c>
      <c r="AX131" s="14" t="s">
        <v>73</v>
      </c>
      <c r="AY131" s="253" t="s">
        <v>127</v>
      </c>
    </row>
    <row r="132" s="14" customFormat="1">
      <c r="A132" s="14"/>
      <c r="B132" s="244"/>
      <c r="C132" s="245"/>
      <c r="D132" s="234" t="s">
        <v>137</v>
      </c>
      <c r="E132" s="246" t="s">
        <v>19</v>
      </c>
      <c r="F132" s="247" t="s">
        <v>192</v>
      </c>
      <c r="G132" s="245"/>
      <c r="H132" s="246" t="s">
        <v>19</v>
      </c>
      <c r="I132" s="248"/>
      <c r="J132" s="245"/>
      <c r="K132" s="245"/>
      <c r="L132" s="249"/>
      <c r="M132" s="250"/>
      <c r="N132" s="251"/>
      <c r="O132" s="251"/>
      <c r="P132" s="251"/>
      <c r="Q132" s="251"/>
      <c r="R132" s="251"/>
      <c r="S132" s="251"/>
      <c r="T132" s="252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53" t="s">
        <v>137</v>
      </c>
      <c r="AU132" s="253" t="s">
        <v>82</v>
      </c>
      <c r="AV132" s="14" t="s">
        <v>80</v>
      </c>
      <c r="AW132" s="14" t="s">
        <v>35</v>
      </c>
      <c r="AX132" s="14" t="s">
        <v>73</v>
      </c>
      <c r="AY132" s="253" t="s">
        <v>127</v>
      </c>
    </row>
    <row r="133" s="14" customFormat="1">
      <c r="A133" s="14"/>
      <c r="B133" s="244"/>
      <c r="C133" s="245"/>
      <c r="D133" s="234" t="s">
        <v>137</v>
      </c>
      <c r="E133" s="246" t="s">
        <v>19</v>
      </c>
      <c r="F133" s="247" t="s">
        <v>193</v>
      </c>
      <c r="G133" s="245"/>
      <c r="H133" s="246" t="s">
        <v>19</v>
      </c>
      <c r="I133" s="248"/>
      <c r="J133" s="245"/>
      <c r="K133" s="245"/>
      <c r="L133" s="249"/>
      <c r="M133" s="250"/>
      <c r="N133" s="251"/>
      <c r="O133" s="251"/>
      <c r="P133" s="251"/>
      <c r="Q133" s="251"/>
      <c r="R133" s="251"/>
      <c r="S133" s="251"/>
      <c r="T133" s="252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53" t="s">
        <v>137</v>
      </c>
      <c r="AU133" s="253" t="s">
        <v>82</v>
      </c>
      <c r="AV133" s="14" t="s">
        <v>80</v>
      </c>
      <c r="AW133" s="14" t="s">
        <v>35</v>
      </c>
      <c r="AX133" s="14" t="s">
        <v>73</v>
      </c>
      <c r="AY133" s="253" t="s">
        <v>127</v>
      </c>
    </row>
    <row r="134" s="14" customFormat="1">
      <c r="A134" s="14"/>
      <c r="B134" s="244"/>
      <c r="C134" s="245"/>
      <c r="D134" s="234" t="s">
        <v>137</v>
      </c>
      <c r="E134" s="246" t="s">
        <v>19</v>
      </c>
      <c r="F134" s="247" t="s">
        <v>194</v>
      </c>
      <c r="G134" s="245"/>
      <c r="H134" s="246" t="s">
        <v>19</v>
      </c>
      <c r="I134" s="248"/>
      <c r="J134" s="245"/>
      <c r="K134" s="245"/>
      <c r="L134" s="249"/>
      <c r="M134" s="250"/>
      <c r="N134" s="251"/>
      <c r="O134" s="251"/>
      <c r="P134" s="251"/>
      <c r="Q134" s="251"/>
      <c r="R134" s="251"/>
      <c r="S134" s="251"/>
      <c r="T134" s="252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53" t="s">
        <v>137</v>
      </c>
      <c r="AU134" s="253" t="s">
        <v>82</v>
      </c>
      <c r="AV134" s="14" t="s">
        <v>80</v>
      </c>
      <c r="AW134" s="14" t="s">
        <v>35</v>
      </c>
      <c r="AX134" s="14" t="s">
        <v>73</v>
      </c>
      <c r="AY134" s="253" t="s">
        <v>127</v>
      </c>
    </row>
    <row r="135" s="14" customFormat="1">
      <c r="A135" s="14"/>
      <c r="B135" s="244"/>
      <c r="C135" s="245"/>
      <c r="D135" s="234" t="s">
        <v>137</v>
      </c>
      <c r="E135" s="246" t="s">
        <v>19</v>
      </c>
      <c r="F135" s="247" t="s">
        <v>195</v>
      </c>
      <c r="G135" s="245"/>
      <c r="H135" s="246" t="s">
        <v>19</v>
      </c>
      <c r="I135" s="248"/>
      <c r="J135" s="245"/>
      <c r="K135" s="245"/>
      <c r="L135" s="249"/>
      <c r="M135" s="250"/>
      <c r="N135" s="251"/>
      <c r="O135" s="251"/>
      <c r="P135" s="251"/>
      <c r="Q135" s="251"/>
      <c r="R135" s="251"/>
      <c r="S135" s="251"/>
      <c r="T135" s="252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53" t="s">
        <v>137</v>
      </c>
      <c r="AU135" s="253" t="s">
        <v>82</v>
      </c>
      <c r="AV135" s="14" t="s">
        <v>80</v>
      </c>
      <c r="AW135" s="14" t="s">
        <v>35</v>
      </c>
      <c r="AX135" s="14" t="s">
        <v>73</v>
      </c>
      <c r="AY135" s="253" t="s">
        <v>127</v>
      </c>
    </row>
    <row r="136" s="14" customFormat="1">
      <c r="A136" s="14"/>
      <c r="B136" s="244"/>
      <c r="C136" s="245"/>
      <c r="D136" s="234" t="s">
        <v>137</v>
      </c>
      <c r="E136" s="246" t="s">
        <v>19</v>
      </c>
      <c r="F136" s="247" t="s">
        <v>196</v>
      </c>
      <c r="G136" s="245"/>
      <c r="H136" s="246" t="s">
        <v>19</v>
      </c>
      <c r="I136" s="248"/>
      <c r="J136" s="245"/>
      <c r="K136" s="245"/>
      <c r="L136" s="249"/>
      <c r="M136" s="250"/>
      <c r="N136" s="251"/>
      <c r="O136" s="251"/>
      <c r="P136" s="251"/>
      <c r="Q136" s="251"/>
      <c r="R136" s="251"/>
      <c r="S136" s="251"/>
      <c r="T136" s="252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53" t="s">
        <v>137</v>
      </c>
      <c r="AU136" s="253" t="s">
        <v>82</v>
      </c>
      <c r="AV136" s="14" t="s">
        <v>80</v>
      </c>
      <c r="AW136" s="14" t="s">
        <v>35</v>
      </c>
      <c r="AX136" s="14" t="s">
        <v>73</v>
      </c>
      <c r="AY136" s="253" t="s">
        <v>127</v>
      </c>
    </row>
    <row r="137" s="14" customFormat="1">
      <c r="A137" s="14"/>
      <c r="B137" s="244"/>
      <c r="C137" s="245"/>
      <c r="D137" s="234" t="s">
        <v>137</v>
      </c>
      <c r="E137" s="246" t="s">
        <v>19</v>
      </c>
      <c r="F137" s="247" t="s">
        <v>197</v>
      </c>
      <c r="G137" s="245"/>
      <c r="H137" s="246" t="s">
        <v>19</v>
      </c>
      <c r="I137" s="248"/>
      <c r="J137" s="245"/>
      <c r="K137" s="245"/>
      <c r="L137" s="249"/>
      <c r="M137" s="250"/>
      <c r="N137" s="251"/>
      <c r="O137" s="251"/>
      <c r="P137" s="251"/>
      <c r="Q137" s="251"/>
      <c r="R137" s="251"/>
      <c r="S137" s="251"/>
      <c r="T137" s="252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53" t="s">
        <v>137</v>
      </c>
      <c r="AU137" s="253" t="s">
        <v>82</v>
      </c>
      <c r="AV137" s="14" t="s">
        <v>80</v>
      </c>
      <c r="AW137" s="14" t="s">
        <v>35</v>
      </c>
      <c r="AX137" s="14" t="s">
        <v>73</v>
      </c>
      <c r="AY137" s="253" t="s">
        <v>127</v>
      </c>
    </row>
    <row r="138" s="14" customFormat="1">
      <c r="A138" s="14"/>
      <c r="B138" s="244"/>
      <c r="C138" s="245"/>
      <c r="D138" s="234" t="s">
        <v>137</v>
      </c>
      <c r="E138" s="246" t="s">
        <v>19</v>
      </c>
      <c r="F138" s="247" t="s">
        <v>198</v>
      </c>
      <c r="G138" s="245"/>
      <c r="H138" s="246" t="s">
        <v>19</v>
      </c>
      <c r="I138" s="248"/>
      <c r="J138" s="245"/>
      <c r="K138" s="245"/>
      <c r="L138" s="249"/>
      <c r="M138" s="250"/>
      <c r="N138" s="251"/>
      <c r="O138" s="251"/>
      <c r="P138" s="251"/>
      <c r="Q138" s="251"/>
      <c r="R138" s="251"/>
      <c r="S138" s="251"/>
      <c r="T138" s="252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53" t="s">
        <v>137</v>
      </c>
      <c r="AU138" s="253" t="s">
        <v>82</v>
      </c>
      <c r="AV138" s="14" t="s">
        <v>80</v>
      </c>
      <c r="AW138" s="14" t="s">
        <v>35</v>
      </c>
      <c r="AX138" s="14" t="s">
        <v>73</v>
      </c>
      <c r="AY138" s="253" t="s">
        <v>127</v>
      </c>
    </row>
    <row r="139" s="13" customFormat="1">
      <c r="A139" s="13"/>
      <c r="B139" s="232"/>
      <c r="C139" s="233"/>
      <c r="D139" s="234" t="s">
        <v>137</v>
      </c>
      <c r="E139" s="235" t="s">
        <v>19</v>
      </c>
      <c r="F139" s="236" t="s">
        <v>199</v>
      </c>
      <c r="G139" s="233"/>
      <c r="H139" s="237">
        <v>-1725</v>
      </c>
      <c r="I139" s="238"/>
      <c r="J139" s="233"/>
      <c r="K139" s="233"/>
      <c r="L139" s="239"/>
      <c r="M139" s="240"/>
      <c r="N139" s="241"/>
      <c r="O139" s="241"/>
      <c r="P139" s="241"/>
      <c r="Q139" s="241"/>
      <c r="R139" s="241"/>
      <c r="S139" s="241"/>
      <c r="T139" s="242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3" t="s">
        <v>137</v>
      </c>
      <c r="AU139" s="243" t="s">
        <v>82</v>
      </c>
      <c r="AV139" s="13" t="s">
        <v>82</v>
      </c>
      <c r="AW139" s="13" t="s">
        <v>35</v>
      </c>
      <c r="AX139" s="13" t="s">
        <v>80</v>
      </c>
      <c r="AY139" s="243" t="s">
        <v>127</v>
      </c>
    </row>
    <row r="140" s="14" customFormat="1">
      <c r="A140" s="14"/>
      <c r="B140" s="244"/>
      <c r="C140" s="245"/>
      <c r="D140" s="234" t="s">
        <v>137</v>
      </c>
      <c r="E140" s="246" t="s">
        <v>19</v>
      </c>
      <c r="F140" s="247" t="s">
        <v>200</v>
      </c>
      <c r="G140" s="245"/>
      <c r="H140" s="246" t="s">
        <v>19</v>
      </c>
      <c r="I140" s="248"/>
      <c r="J140" s="245"/>
      <c r="K140" s="245"/>
      <c r="L140" s="249"/>
      <c r="M140" s="255"/>
      <c r="N140" s="256"/>
      <c r="O140" s="256"/>
      <c r="P140" s="256"/>
      <c r="Q140" s="256"/>
      <c r="R140" s="256"/>
      <c r="S140" s="256"/>
      <c r="T140" s="257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53" t="s">
        <v>137</v>
      </c>
      <c r="AU140" s="253" t="s">
        <v>82</v>
      </c>
      <c r="AV140" s="14" t="s">
        <v>80</v>
      </c>
      <c r="AW140" s="14" t="s">
        <v>35</v>
      </c>
      <c r="AX140" s="14" t="s">
        <v>73</v>
      </c>
      <c r="AY140" s="253" t="s">
        <v>127</v>
      </c>
    </row>
    <row r="141" s="2" customFormat="1" ht="6.96" customHeight="1">
      <c r="A141" s="37"/>
      <c r="B141" s="59"/>
      <c r="C141" s="60"/>
      <c r="D141" s="60"/>
      <c r="E141" s="60"/>
      <c r="F141" s="60"/>
      <c r="G141" s="60"/>
      <c r="H141" s="60"/>
      <c r="I141" s="60"/>
      <c r="J141" s="60"/>
      <c r="K141" s="60"/>
      <c r="L141" s="43"/>
      <c r="M141" s="37"/>
      <c r="O141" s="37"/>
      <c r="P141" s="37"/>
      <c r="Q141" s="37"/>
      <c r="R141" s="37"/>
      <c r="S141" s="37"/>
      <c r="T141" s="37"/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</row>
  </sheetData>
  <sheetProtection sheet="1" autoFilter="0" formatColumns="0" formatRows="0" objects="1" scenarios="1" spinCount="100000" saltValue="bW0viMsUWCfdeHxhW6YayF7QuRvDtyhMlAmIVfYkyvZ7yCSwrIDHL8hsRXS2K4EMI/T1IZjnD/kxJlR1lsQ84w==" hashValue="pLoMY1KOWYkcauYoKC9DVAZq4QmX9//A00m1BbYaPJvM67kOOhCQIJll90ivF8+9KZHY0LiHrVo8gIDeMVW2vQ==" algorithmName="SHA-512" password="CC35"/>
  <autoFilter ref="C87:K140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6:H76"/>
    <mergeCell ref="E78:H78"/>
    <mergeCell ref="E80:H80"/>
    <mergeCell ref="L2:V2"/>
  </mergeCells>
  <hyperlinks>
    <hyperlink ref="F92" r:id="rId1" display="https://podminky.urs.cz/item/CS_URS_2025_01/111103202"/>
    <hyperlink ref="F123" r:id="rId2" display="https://podminky.urs.cz/item/CS_URS_2025_01/11121120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3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89</v>
      </c>
    </row>
    <row r="3" hidden="1" s="1" customFormat="1" ht="6.96" customHeight="1">
      <c r="B3" s="138"/>
      <c r="C3" s="139"/>
      <c r="D3" s="139"/>
      <c r="E3" s="139"/>
      <c r="F3" s="139"/>
      <c r="G3" s="139"/>
      <c r="H3" s="139"/>
      <c r="I3" s="139"/>
      <c r="J3" s="139"/>
      <c r="K3" s="139"/>
      <c r="L3" s="19"/>
      <c r="AT3" s="16" t="s">
        <v>82</v>
      </c>
    </row>
    <row r="4" hidden="1" s="1" customFormat="1" ht="24.96" customHeight="1">
      <c r="B4" s="19"/>
      <c r="D4" s="140" t="s">
        <v>100</v>
      </c>
      <c r="L4" s="19"/>
      <c r="M4" s="141" t="s">
        <v>10</v>
      </c>
      <c r="AT4" s="16" t="s">
        <v>35</v>
      </c>
    </row>
    <row r="5" hidden="1" s="1" customFormat="1" ht="6.96" customHeight="1">
      <c r="B5" s="19"/>
      <c r="L5" s="19"/>
    </row>
    <row r="6" hidden="1" s="1" customFormat="1" ht="12" customHeight="1">
      <c r="B6" s="19"/>
      <c r="D6" s="142" t="s">
        <v>16</v>
      </c>
      <c r="L6" s="19"/>
    </row>
    <row r="7" hidden="1" s="1" customFormat="1" ht="16.5" customHeight="1">
      <c r="B7" s="19"/>
      <c r="E7" s="143" t="str">
        <f>'Rekapitulace stavby'!K6</f>
        <v>Jizera, odstranění nánosů po povodni v ř.km 82,20 – 125,09</v>
      </c>
      <c r="F7" s="142"/>
      <c r="G7" s="142"/>
      <c r="H7" s="142"/>
      <c r="L7" s="19"/>
    </row>
    <row r="8" hidden="1" s="1" customFormat="1" ht="12" customHeight="1">
      <c r="B8" s="19"/>
      <c r="D8" s="142" t="s">
        <v>101</v>
      </c>
      <c r="L8" s="19"/>
    </row>
    <row r="9" hidden="1" s="2" customFormat="1" ht="16.5" customHeight="1">
      <c r="A9" s="37"/>
      <c r="B9" s="43"/>
      <c r="C9" s="37"/>
      <c r="D9" s="37"/>
      <c r="E9" s="143" t="s">
        <v>102</v>
      </c>
      <c r="F9" s="37"/>
      <c r="G9" s="37"/>
      <c r="H9" s="37"/>
      <c r="I9" s="37"/>
      <c r="J9" s="37"/>
      <c r="K9" s="37"/>
      <c r="L9" s="144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hidden="1" s="2" customFormat="1" ht="12" customHeight="1">
      <c r="A10" s="37"/>
      <c r="B10" s="43"/>
      <c r="C10" s="37"/>
      <c r="D10" s="142" t="s">
        <v>103</v>
      </c>
      <c r="E10" s="37"/>
      <c r="F10" s="37"/>
      <c r="G10" s="37"/>
      <c r="H10" s="37"/>
      <c r="I10" s="37"/>
      <c r="J10" s="37"/>
      <c r="K10" s="37"/>
      <c r="L10" s="144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hidden="1" s="2" customFormat="1" ht="16.5" customHeight="1">
      <c r="A11" s="37"/>
      <c r="B11" s="43"/>
      <c r="C11" s="37"/>
      <c r="D11" s="37"/>
      <c r="E11" s="145" t="s">
        <v>201</v>
      </c>
      <c r="F11" s="37"/>
      <c r="G11" s="37"/>
      <c r="H11" s="37"/>
      <c r="I11" s="37"/>
      <c r="J11" s="37"/>
      <c r="K11" s="37"/>
      <c r="L11" s="144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hidden="1" s="2" customFormat="1">
      <c r="A12" s="37"/>
      <c r="B12" s="43"/>
      <c r="C12" s="37"/>
      <c r="D12" s="37"/>
      <c r="E12" s="37"/>
      <c r="F12" s="37"/>
      <c r="G12" s="37"/>
      <c r="H12" s="37"/>
      <c r="I12" s="37"/>
      <c r="J12" s="37"/>
      <c r="K12" s="37"/>
      <c r="L12" s="144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hidden="1" s="2" customFormat="1" ht="12" customHeight="1">
      <c r="A13" s="37"/>
      <c r="B13" s="43"/>
      <c r="C13" s="37"/>
      <c r="D13" s="142" t="s">
        <v>18</v>
      </c>
      <c r="E13" s="37"/>
      <c r="F13" s="133" t="s">
        <v>19</v>
      </c>
      <c r="G13" s="37"/>
      <c r="H13" s="37"/>
      <c r="I13" s="142" t="s">
        <v>20</v>
      </c>
      <c r="J13" s="133" t="s">
        <v>19</v>
      </c>
      <c r="K13" s="37"/>
      <c r="L13" s="144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hidden="1" s="2" customFormat="1" ht="12" customHeight="1">
      <c r="A14" s="37"/>
      <c r="B14" s="43"/>
      <c r="C14" s="37"/>
      <c r="D14" s="142" t="s">
        <v>21</v>
      </c>
      <c r="E14" s="37"/>
      <c r="F14" s="133" t="s">
        <v>22</v>
      </c>
      <c r="G14" s="37"/>
      <c r="H14" s="37"/>
      <c r="I14" s="142" t="s">
        <v>23</v>
      </c>
      <c r="J14" s="146" t="str">
        <f>'Rekapitulace stavby'!AN8</f>
        <v>29.4.2025</v>
      </c>
      <c r="K14" s="37"/>
      <c r="L14" s="144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hidden="1" s="2" customFormat="1" ht="10.8" customHeight="1">
      <c r="A15" s="37"/>
      <c r="B15" s="43"/>
      <c r="C15" s="37"/>
      <c r="D15" s="37"/>
      <c r="E15" s="37"/>
      <c r="F15" s="37"/>
      <c r="G15" s="37"/>
      <c r="H15" s="37"/>
      <c r="I15" s="37"/>
      <c r="J15" s="37"/>
      <c r="K15" s="37"/>
      <c r="L15" s="144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hidden="1" s="2" customFormat="1" ht="12" customHeight="1">
      <c r="A16" s="37"/>
      <c r="B16" s="43"/>
      <c r="C16" s="37"/>
      <c r="D16" s="142" t="s">
        <v>25</v>
      </c>
      <c r="E16" s="37"/>
      <c r="F16" s="37"/>
      <c r="G16" s="37"/>
      <c r="H16" s="37"/>
      <c r="I16" s="142" t="s">
        <v>26</v>
      </c>
      <c r="J16" s="133" t="s">
        <v>27</v>
      </c>
      <c r="K16" s="37"/>
      <c r="L16" s="144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hidden="1" s="2" customFormat="1" ht="18" customHeight="1">
      <c r="A17" s="37"/>
      <c r="B17" s="43"/>
      <c r="C17" s="37"/>
      <c r="D17" s="37"/>
      <c r="E17" s="133" t="s">
        <v>28</v>
      </c>
      <c r="F17" s="37"/>
      <c r="G17" s="37"/>
      <c r="H17" s="37"/>
      <c r="I17" s="142" t="s">
        <v>29</v>
      </c>
      <c r="J17" s="133" t="s">
        <v>19</v>
      </c>
      <c r="K17" s="37"/>
      <c r="L17" s="144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hidden="1" s="2" customFormat="1" ht="6.96" customHeight="1">
      <c r="A18" s="37"/>
      <c r="B18" s="43"/>
      <c r="C18" s="37"/>
      <c r="D18" s="37"/>
      <c r="E18" s="37"/>
      <c r="F18" s="37"/>
      <c r="G18" s="37"/>
      <c r="H18" s="37"/>
      <c r="I18" s="37"/>
      <c r="J18" s="37"/>
      <c r="K18" s="37"/>
      <c r="L18" s="144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hidden="1" s="2" customFormat="1" ht="12" customHeight="1">
      <c r="A19" s="37"/>
      <c r="B19" s="43"/>
      <c r="C19" s="37"/>
      <c r="D19" s="142" t="s">
        <v>30</v>
      </c>
      <c r="E19" s="37"/>
      <c r="F19" s="37"/>
      <c r="G19" s="37"/>
      <c r="H19" s="37"/>
      <c r="I19" s="142" t="s">
        <v>26</v>
      </c>
      <c r="J19" s="32" t="str">
        <f>'Rekapitulace stavby'!AN13</f>
        <v>Vyplň údaj</v>
      </c>
      <c r="K19" s="37"/>
      <c r="L19" s="144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hidden="1" s="2" customFormat="1" ht="18" customHeight="1">
      <c r="A20" s="37"/>
      <c r="B20" s="43"/>
      <c r="C20" s="37"/>
      <c r="D20" s="37"/>
      <c r="E20" s="32" t="str">
        <f>'Rekapitulace stavby'!E14</f>
        <v>Vyplň údaj</v>
      </c>
      <c r="F20" s="133"/>
      <c r="G20" s="133"/>
      <c r="H20" s="133"/>
      <c r="I20" s="142" t="s">
        <v>29</v>
      </c>
      <c r="J20" s="32" t="str">
        <f>'Rekapitulace stavby'!AN14</f>
        <v>Vyplň údaj</v>
      </c>
      <c r="K20" s="37"/>
      <c r="L20" s="144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hidden="1" s="2" customFormat="1" ht="6.96" customHeight="1">
      <c r="A21" s="37"/>
      <c r="B21" s="43"/>
      <c r="C21" s="37"/>
      <c r="D21" s="37"/>
      <c r="E21" s="37"/>
      <c r="F21" s="37"/>
      <c r="G21" s="37"/>
      <c r="H21" s="37"/>
      <c r="I21" s="37"/>
      <c r="J21" s="37"/>
      <c r="K21" s="37"/>
      <c r="L21" s="144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hidden="1" s="2" customFormat="1" ht="12" customHeight="1">
      <c r="A22" s="37"/>
      <c r="B22" s="43"/>
      <c r="C22" s="37"/>
      <c r="D22" s="142" t="s">
        <v>32</v>
      </c>
      <c r="E22" s="37"/>
      <c r="F22" s="37"/>
      <c r="G22" s="37"/>
      <c r="H22" s="37"/>
      <c r="I22" s="142" t="s">
        <v>26</v>
      </c>
      <c r="J22" s="133" t="s">
        <v>33</v>
      </c>
      <c r="K22" s="37"/>
      <c r="L22" s="144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hidden="1" s="2" customFormat="1" ht="18" customHeight="1">
      <c r="A23" s="37"/>
      <c r="B23" s="43"/>
      <c r="C23" s="37"/>
      <c r="D23" s="37"/>
      <c r="E23" s="133" t="s">
        <v>34</v>
      </c>
      <c r="F23" s="37"/>
      <c r="G23" s="37"/>
      <c r="H23" s="37"/>
      <c r="I23" s="142" t="s">
        <v>29</v>
      </c>
      <c r="J23" s="133" t="s">
        <v>19</v>
      </c>
      <c r="K23" s="37"/>
      <c r="L23" s="144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hidden="1" s="2" customFormat="1" ht="6.96" customHeight="1">
      <c r="A24" s="37"/>
      <c r="B24" s="43"/>
      <c r="C24" s="37"/>
      <c r="D24" s="37"/>
      <c r="E24" s="37"/>
      <c r="F24" s="37"/>
      <c r="G24" s="37"/>
      <c r="H24" s="37"/>
      <c r="I24" s="37"/>
      <c r="J24" s="37"/>
      <c r="K24" s="37"/>
      <c r="L24" s="144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hidden="1" s="2" customFormat="1" ht="12" customHeight="1">
      <c r="A25" s="37"/>
      <c r="B25" s="43"/>
      <c r="C25" s="37"/>
      <c r="D25" s="142" t="s">
        <v>36</v>
      </c>
      <c r="E25" s="37"/>
      <c r="F25" s="37"/>
      <c r="G25" s="37"/>
      <c r="H25" s="37"/>
      <c r="I25" s="142" t="s">
        <v>26</v>
      </c>
      <c r="J25" s="133" t="s">
        <v>33</v>
      </c>
      <c r="K25" s="37"/>
      <c r="L25" s="144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hidden="1" s="2" customFormat="1" ht="18" customHeight="1">
      <c r="A26" s="37"/>
      <c r="B26" s="43"/>
      <c r="C26" s="37"/>
      <c r="D26" s="37"/>
      <c r="E26" s="133" t="s">
        <v>34</v>
      </c>
      <c r="F26" s="37"/>
      <c r="G26" s="37"/>
      <c r="H26" s="37"/>
      <c r="I26" s="142" t="s">
        <v>29</v>
      </c>
      <c r="J26" s="133" t="s">
        <v>19</v>
      </c>
      <c r="K26" s="37"/>
      <c r="L26" s="144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hidden="1" s="2" customFormat="1" ht="6.96" customHeight="1">
      <c r="A27" s="37"/>
      <c r="B27" s="43"/>
      <c r="C27" s="37"/>
      <c r="D27" s="37"/>
      <c r="E27" s="37"/>
      <c r="F27" s="37"/>
      <c r="G27" s="37"/>
      <c r="H27" s="37"/>
      <c r="I27" s="37"/>
      <c r="J27" s="37"/>
      <c r="K27" s="37"/>
      <c r="L27" s="144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hidden="1" s="2" customFormat="1" ht="12" customHeight="1">
      <c r="A28" s="37"/>
      <c r="B28" s="43"/>
      <c r="C28" s="37"/>
      <c r="D28" s="142" t="s">
        <v>37</v>
      </c>
      <c r="E28" s="37"/>
      <c r="F28" s="37"/>
      <c r="G28" s="37"/>
      <c r="H28" s="37"/>
      <c r="I28" s="37"/>
      <c r="J28" s="37"/>
      <c r="K28" s="37"/>
      <c r="L28" s="144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hidden="1" s="8" customFormat="1" ht="16.5" customHeight="1">
      <c r="A29" s="147"/>
      <c r="B29" s="148"/>
      <c r="C29" s="147"/>
      <c r="D29" s="147"/>
      <c r="E29" s="149" t="s">
        <v>19</v>
      </c>
      <c r="F29" s="149"/>
      <c r="G29" s="149"/>
      <c r="H29" s="149"/>
      <c r="I29" s="147"/>
      <c r="J29" s="147"/>
      <c r="K29" s="147"/>
      <c r="L29" s="150"/>
      <c r="S29" s="147"/>
      <c r="T29" s="147"/>
      <c r="U29" s="147"/>
      <c r="V29" s="147"/>
      <c r="W29" s="147"/>
      <c r="X29" s="147"/>
      <c r="Y29" s="147"/>
      <c r="Z29" s="147"/>
      <c r="AA29" s="147"/>
      <c r="AB29" s="147"/>
      <c r="AC29" s="147"/>
      <c r="AD29" s="147"/>
      <c r="AE29" s="147"/>
    </row>
    <row r="30" hidden="1" s="2" customFormat="1" ht="6.96" customHeight="1">
      <c r="A30" s="37"/>
      <c r="B30" s="43"/>
      <c r="C30" s="37"/>
      <c r="D30" s="37"/>
      <c r="E30" s="37"/>
      <c r="F30" s="37"/>
      <c r="G30" s="37"/>
      <c r="H30" s="37"/>
      <c r="I30" s="37"/>
      <c r="J30" s="37"/>
      <c r="K30" s="37"/>
      <c r="L30" s="144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hidden="1" s="2" customFormat="1" ht="6.96" customHeight="1">
      <c r="A31" s="37"/>
      <c r="B31" s="43"/>
      <c r="C31" s="37"/>
      <c r="D31" s="151"/>
      <c r="E31" s="151"/>
      <c r="F31" s="151"/>
      <c r="G31" s="151"/>
      <c r="H31" s="151"/>
      <c r="I31" s="151"/>
      <c r="J31" s="151"/>
      <c r="K31" s="151"/>
      <c r="L31" s="144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hidden="1" s="2" customFormat="1" ht="25.44" customHeight="1">
      <c r="A32" s="37"/>
      <c r="B32" s="43"/>
      <c r="C32" s="37"/>
      <c r="D32" s="152" t="s">
        <v>39</v>
      </c>
      <c r="E32" s="37"/>
      <c r="F32" s="37"/>
      <c r="G32" s="37"/>
      <c r="H32" s="37"/>
      <c r="I32" s="37"/>
      <c r="J32" s="153">
        <f>ROUND(J89, 2)</f>
        <v>0</v>
      </c>
      <c r="K32" s="37"/>
      <c r="L32" s="144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hidden="1" s="2" customFormat="1" ht="6.96" customHeight="1">
      <c r="A33" s="37"/>
      <c r="B33" s="43"/>
      <c r="C33" s="37"/>
      <c r="D33" s="151"/>
      <c r="E33" s="151"/>
      <c r="F33" s="151"/>
      <c r="G33" s="151"/>
      <c r="H33" s="151"/>
      <c r="I33" s="151"/>
      <c r="J33" s="151"/>
      <c r="K33" s="151"/>
      <c r="L33" s="144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hidden="1" s="2" customFormat="1" ht="14.4" customHeight="1">
      <c r="A34" s="37"/>
      <c r="B34" s="43"/>
      <c r="C34" s="37"/>
      <c r="D34" s="37"/>
      <c r="E34" s="37"/>
      <c r="F34" s="154" t="s">
        <v>41</v>
      </c>
      <c r="G34" s="37"/>
      <c r="H34" s="37"/>
      <c r="I34" s="154" t="s">
        <v>40</v>
      </c>
      <c r="J34" s="154" t="s">
        <v>42</v>
      </c>
      <c r="K34" s="37"/>
      <c r="L34" s="144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155" t="s">
        <v>43</v>
      </c>
      <c r="E35" s="142" t="s">
        <v>44</v>
      </c>
      <c r="F35" s="156">
        <f>ROUND((SUM(BE89:BE164)),  2)</f>
        <v>0</v>
      </c>
      <c r="G35" s="37"/>
      <c r="H35" s="37"/>
      <c r="I35" s="157">
        <v>0.20999999999999999</v>
      </c>
      <c r="J35" s="156">
        <f>ROUND(((SUM(BE89:BE164))*I35),  2)</f>
        <v>0</v>
      </c>
      <c r="K35" s="37"/>
      <c r="L35" s="144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42" t="s">
        <v>45</v>
      </c>
      <c r="F36" s="156">
        <f>ROUND((SUM(BF89:BF164)),  2)</f>
        <v>0</v>
      </c>
      <c r="G36" s="37"/>
      <c r="H36" s="37"/>
      <c r="I36" s="157">
        <v>0.14999999999999999</v>
      </c>
      <c r="J36" s="156">
        <f>ROUND(((SUM(BF89:BF164))*I36),  2)</f>
        <v>0</v>
      </c>
      <c r="K36" s="37"/>
      <c r="L36" s="144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142" t="s">
        <v>43</v>
      </c>
      <c r="E37" s="142" t="s">
        <v>46</v>
      </c>
      <c r="F37" s="156">
        <f>ROUND((SUM(BG89:BG164)),  2)</f>
        <v>0</v>
      </c>
      <c r="G37" s="37"/>
      <c r="H37" s="37"/>
      <c r="I37" s="157">
        <v>0.20999999999999999</v>
      </c>
      <c r="J37" s="156">
        <f>0</f>
        <v>0</v>
      </c>
      <c r="K37" s="37"/>
      <c r="L37" s="144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43"/>
      <c r="C38" s="37"/>
      <c r="D38" s="37"/>
      <c r="E38" s="142" t="s">
        <v>47</v>
      </c>
      <c r="F38" s="156">
        <f>ROUND((SUM(BH89:BH164)),  2)</f>
        <v>0</v>
      </c>
      <c r="G38" s="37"/>
      <c r="H38" s="37"/>
      <c r="I38" s="157">
        <v>0.14999999999999999</v>
      </c>
      <c r="J38" s="156">
        <f>0</f>
        <v>0</v>
      </c>
      <c r="K38" s="37"/>
      <c r="L38" s="144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3"/>
      <c r="C39" s="37"/>
      <c r="D39" s="37"/>
      <c r="E39" s="142" t="s">
        <v>48</v>
      </c>
      <c r="F39" s="156">
        <f>ROUND((SUM(BI89:BI164)),  2)</f>
        <v>0</v>
      </c>
      <c r="G39" s="37"/>
      <c r="H39" s="37"/>
      <c r="I39" s="157">
        <v>0</v>
      </c>
      <c r="J39" s="156">
        <f>0</f>
        <v>0</v>
      </c>
      <c r="K39" s="37"/>
      <c r="L39" s="144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hidden="1" s="2" customFormat="1" ht="6.96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144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hidden="1" s="2" customFormat="1" ht="25.44" customHeight="1">
      <c r="A41" s="37"/>
      <c r="B41" s="43"/>
      <c r="C41" s="158"/>
      <c r="D41" s="159" t="s">
        <v>49</v>
      </c>
      <c r="E41" s="160"/>
      <c r="F41" s="160"/>
      <c r="G41" s="161" t="s">
        <v>50</v>
      </c>
      <c r="H41" s="162" t="s">
        <v>51</v>
      </c>
      <c r="I41" s="160"/>
      <c r="J41" s="163">
        <f>SUM(J32:J39)</f>
        <v>0</v>
      </c>
      <c r="K41" s="164"/>
      <c r="L41" s="144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hidden="1" s="2" customFormat="1" ht="14.4" customHeight="1">
      <c r="A42" s="37"/>
      <c r="B42" s="165"/>
      <c r="C42" s="166"/>
      <c r="D42" s="166"/>
      <c r="E42" s="166"/>
      <c r="F42" s="166"/>
      <c r="G42" s="166"/>
      <c r="H42" s="166"/>
      <c r="I42" s="166"/>
      <c r="J42" s="166"/>
      <c r="K42" s="166"/>
      <c r="L42" s="144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hidden="1"/>
    <row r="44" hidden="1"/>
    <row r="45" hidden="1"/>
    <row r="46" hidden="1" s="2" customFormat="1" ht="6.96" customHeight="1">
      <c r="A46" s="37"/>
      <c r="B46" s="167"/>
      <c r="C46" s="168"/>
      <c r="D46" s="168"/>
      <c r="E46" s="168"/>
      <c r="F46" s="168"/>
      <c r="G46" s="168"/>
      <c r="H46" s="168"/>
      <c r="I46" s="168"/>
      <c r="J46" s="168"/>
      <c r="K46" s="168"/>
      <c r="L46" s="144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hidden="1" s="2" customFormat="1" ht="24.96" customHeight="1">
      <c r="A47" s="37"/>
      <c r="B47" s="38"/>
      <c r="C47" s="22" t="s">
        <v>105</v>
      </c>
      <c r="D47" s="39"/>
      <c r="E47" s="39"/>
      <c r="F47" s="39"/>
      <c r="G47" s="39"/>
      <c r="H47" s="39"/>
      <c r="I47" s="39"/>
      <c r="J47" s="39"/>
      <c r="K47" s="39"/>
      <c r="L47" s="144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hidden="1" s="2" customFormat="1" ht="6.96" customHeight="1">
      <c r="A48" s="37"/>
      <c r="B48" s="38"/>
      <c r="C48" s="39"/>
      <c r="D48" s="39"/>
      <c r="E48" s="39"/>
      <c r="F48" s="39"/>
      <c r="G48" s="39"/>
      <c r="H48" s="39"/>
      <c r="I48" s="39"/>
      <c r="J48" s="39"/>
      <c r="K48" s="39"/>
      <c r="L48" s="144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hidden="1" s="2" customFormat="1" ht="12" customHeight="1">
      <c r="A49" s="37"/>
      <c r="B49" s="38"/>
      <c r="C49" s="31" t="s">
        <v>16</v>
      </c>
      <c r="D49" s="39"/>
      <c r="E49" s="39"/>
      <c r="F49" s="39"/>
      <c r="G49" s="39"/>
      <c r="H49" s="39"/>
      <c r="I49" s="39"/>
      <c r="J49" s="39"/>
      <c r="K49" s="39"/>
      <c r="L49" s="144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hidden="1" s="2" customFormat="1" ht="16.5" customHeight="1">
      <c r="A50" s="37"/>
      <c r="B50" s="38"/>
      <c r="C50" s="39"/>
      <c r="D50" s="39"/>
      <c r="E50" s="169" t="str">
        <f>E7</f>
        <v>Jizera, odstranění nánosů po povodni v ř.km 82,20 – 125,09</v>
      </c>
      <c r="F50" s="31"/>
      <c r="G50" s="31"/>
      <c r="H50" s="31"/>
      <c r="I50" s="39"/>
      <c r="J50" s="39"/>
      <c r="K50" s="39"/>
      <c r="L50" s="144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hidden="1" s="1" customFormat="1" ht="12" customHeight="1">
      <c r="B51" s="20"/>
      <c r="C51" s="31" t="s">
        <v>101</v>
      </c>
      <c r="D51" s="21"/>
      <c r="E51" s="21"/>
      <c r="F51" s="21"/>
      <c r="G51" s="21"/>
      <c r="H51" s="21"/>
      <c r="I51" s="21"/>
      <c r="J51" s="21"/>
      <c r="K51" s="21"/>
      <c r="L51" s="19"/>
    </row>
    <row r="52" hidden="1" s="2" customFormat="1" ht="16.5" customHeight="1">
      <c r="A52" s="37"/>
      <c r="B52" s="38"/>
      <c r="C52" s="39"/>
      <c r="D52" s="39"/>
      <c r="E52" s="169" t="s">
        <v>102</v>
      </c>
      <c r="F52" s="39"/>
      <c r="G52" s="39"/>
      <c r="H52" s="39"/>
      <c r="I52" s="39"/>
      <c r="J52" s="39"/>
      <c r="K52" s="39"/>
      <c r="L52" s="144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hidden="1" s="2" customFormat="1" ht="12" customHeight="1">
      <c r="A53" s="37"/>
      <c r="B53" s="38"/>
      <c r="C53" s="31" t="s">
        <v>103</v>
      </c>
      <c r="D53" s="39"/>
      <c r="E53" s="39"/>
      <c r="F53" s="39"/>
      <c r="G53" s="39"/>
      <c r="H53" s="39"/>
      <c r="I53" s="39"/>
      <c r="J53" s="39"/>
      <c r="K53" s="39"/>
      <c r="L53" s="144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hidden="1" s="2" customFormat="1" ht="16.5" customHeight="1">
      <c r="A54" s="37"/>
      <c r="B54" s="38"/>
      <c r="C54" s="39"/>
      <c r="D54" s="39"/>
      <c r="E54" s="69" t="str">
        <f>E11</f>
        <v>VRN - Ostatní a vedlejší náklady</v>
      </c>
      <c r="F54" s="39"/>
      <c r="G54" s="39"/>
      <c r="H54" s="39"/>
      <c r="I54" s="39"/>
      <c r="J54" s="39"/>
      <c r="K54" s="39"/>
      <c r="L54" s="144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hidden="1" s="2" customFormat="1" ht="6.96" customHeight="1">
      <c r="A55" s="37"/>
      <c r="B55" s="38"/>
      <c r="C55" s="39"/>
      <c r="D55" s="39"/>
      <c r="E55" s="39"/>
      <c r="F55" s="39"/>
      <c r="G55" s="39"/>
      <c r="H55" s="39"/>
      <c r="I55" s="39"/>
      <c r="J55" s="39"/>
      <c r="K55" s="39"/>
      <c r="L55" s="144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hidden="1" s="2" customFormat="1" ht="12" customHeight="1">
      <c r="A56" s="37"/>
      <c r="B56" s="38"/>
      <c r="C56" s="31" t="s">
        <v>21</v>
      </c>
      <c r="D56" s="39"/>
      <c r="E56" s="39"/>
      <c r="F56" s="26" t="str">
        <f>F14</f>
        <v xml:space="preserve"> </v>
      </c>
      <c r="G56" s="39"/>
      <c r="H56" s="39"/>
      <c r="I56" s="31" t="s">
        <v>23</v>
      </c>
      <c r="J56" s="72" t="str">
        <f>IF(J14="","",J14)</f>
        <v>29.4.2025</v>
      </c>
      <c r="K56" s="39"/>
      <c r="L56" s="144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hidden="1" s="2" customFormat="1" ht="6.96" customHeight="1">
      <c r="A57" s="37"/>
      <c r="B57" s="38"/>
      <c r="C57" s="39"/>
      <c r="D57" s="39"/>
      <c r="E57" s="39"/>
      <c r="F57" s="39"/>
      <c r="G57" s="39"/>
      <c r="H57" s="39"/>
      <c r="I57" s="39"/>
      <c r="J57" s="39"/>
      <c r="K57" s="39"/>
      <c r="L57" s="144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hidden="1" s="2" customFormat="1" ht="15.15" customHeight="1">
      <c r="A58" s="37"/>
      <c r="B58" s="38"/>
      <c r="C58" s="31" t="s">
        <v>25</v>
      </c>
      <c r="D58" s="39"/>
      <c r="E58" s="39"/>
      <c r="F58" s="26" t="str">
        <f>E17</f>
        <v>Povodí Labe, státní podnik</v>
      </c>
      <c r="G58" s="39"/>
      <c r="H58" s="39"/>
      <c r="I58" s="31" t="s">
        <v>32</v>
      </c>
      <c r="J58" s="35" t="str">
        <f>E23</f>
        <v>Ing. Tomáš Klikar</v>
      </c>
      <c r="K58" s="39"/>
      <c r="L58" s="144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hidden="1" s="2" customFormat="1" ht="15.15" customHeight="1">
      <c r="A59" s="37"/>
      <c r="B59" s="38"/>
      <c r="C59" s="31" t="s">
        <v>30</v>
      </c>
      <c r="D59" s="39"/>
      <c r="E59" s="39"/>
      <c r="F59" s="26" t="str">
        <f>IF(E20="","",E20)</f>
        <v>Vyplň údaj</v>
      </c>
      <c r="G59" s="39"/>
      <c r="H59" s="39"/>
      <c r="I59" s="31" t="s">
        <v>36</v>
      </c>
      <c r="J59" s="35" t="str">
        <f>E26</f>
        <v>Ing. Tomáš Klikar</v>
      </c>
      <c r="K59" s="39"/>
      <c r="L59" s="144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</row>
    <row r="60" hidden="1" s="2" customFormat="1" ht="10.32" customHeight="1">
      <c r="A60" s="37"/>
      <c r="B60" s="38"/>
      <c r="C60" s="39"/>
      <c r="D60" s="39"/>
      <c r="E60" s="39"/>
      <c r="F60" s="39"/>
      <c r="G60" s="39"/>
      <c r="H60" s="39"/>
      <c r="I60" s="39"/>
      <c r="J60" s="39"/>
      <c r="K60" s="39"/>
      <c r="L60" s="144"/>
      <c r="S60" s="37"/>
      <c r="T60" s="37"/>
      <c r="U60" s="37"/>
      <c r="V60" s="37"/>
      <c r="W60" s="37"/>
      <c r="X60" s="37"/>
      <c r="Y60" s="37"/>
      <c r="Z60" s="37"/>
      <c r="AA60" s="37"/>
      <c r="AB60" s="37"/>
      <c r="AC60" s="37"/>
      <c r="AD60" s="37"/>
      <c r="AE60" s="37"/>
    </row>
    <row r="61" hidden="1" s="2" customFormat="1" ht="29.28" customHeight="1">
      <c r="A61" s="37"/>
      <c r="B61" s="38"/>
      <c r="C61" s="170" t="s">
        <v>106</v>
      </c>
      <c r="D61" s="171"/>
      <c r="E61" s="171"/>
      <c r="F61" s="171"/>
      <c r="G61" s="171"/>
      <c r="H61" s="171"/>
      <c r="I61" s="171"/>
      <c r="J61" s="172" t="s">
        <v>107</v>
      </c>
      <c r="K61" s="171"/>
      <c r="L61" s="144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 hidden="1" s="2" customFormat="1" ht="10.32" customHeight="1">
      <c r="A62" s="37"/>
      <c r="B62" s="38"/>
      <c r="C62" s="39"/>
      <c r="D62" s="39"/>
      <c r="E62" s="39"/>
      <c r="F62" s="39"/>
      <c r="G62" s="39"/>
      <c r="H62" s="39"/>
      <c r="I62" s="39"/>
      <c r="J62" s="39"/>
      <c r="K62" s="39"/>
      <c r="L62" s="144"/>
      <c r="S62" s="37"/>
      <c r="T62" s="37"/>
      <c r="U62" s="37"/>
      <c r="V62" s="37"/>
      <c r="W62" s="37"/>
      <c r="X62" s="37"/>
      <c r="Y62" s="37"/>
      <c r="Z62" s="37"/>
      <c r="AA62" s="37"/>
      <c r="AB62" s="37"/>
      <c r="AC62" s="37"/>
      <c r="AD62" s="37"/>
      <c r="AE62" s="37"/>
    </row>
    <row r="63" hidden="1" s="2" customFormat="1" ht="22.8" customHeight="1">
      <c r="A63" s="37"/>
      <c r="B63" s="38"/>
      <c r="C63" s="173" t="s">
        <v>71</v>
      </c>
      <c r="D63" s="39"/>
      <c r="E63" s="39"/>
      <c r="F63" s="39"/>
      <c r="G63" s="39"/>
      <c r="H63" s="39"/>
      <c r="I63" s="39"/>
      <c r="J63" s="102">
        <f>J89</f>
        <v>0</v>
      </c>
      <c r="K63" s="39"/>
      <c r="L63" s="144"/>
      <c r="S63" s="37"/>
      <c r="T63" s="37"/>
      <c r="U63" s="37"/>
      <c r="V63" s="37"/>
      <c r="W63" s="37"/>
      <c r="X63" s="37"/>
      <c r="Y63" s="37"/>
      <c r="Z63" s="37"/>
      <c r="AA63" s="37"/>
      <c r="AB63" s="37"/>
      <c r="AC63" s="37"/>
      <c r="AD63" s="37"/>
      <c r="AE63" s="37"/>
      <c r="AU63" s="16" t="s">
        <v>108</v>
      </c>
    </row>
    <row r="64" hidden="1" s="9" customFormat="1" ht="24.96" customHeight="1">
      <c r="A64" s="9"/>
      <c r="B64" s="174"/>
      <c r="C64" s="175"/>
      <c r="D64" s="176" t="s">
        <v>202</v>
      </c>
      <c r="E64" s="177"/>
      <c r="F64" s="177"/>
      <c r="G64" s="177"/>
      <c r="H64" s="177"/>
      <c r="I64" s="177"/>
      <c r="J64" s="178">
        <f>J90</f>
        <v>0</v>
      </c>
      <c r="K64" s="175"/>
      <c r="L64" s="17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hidden="1" s="10" customFormat="1" ht="19.92" customHeight="1">
      <c r="A65" s="10"/>
      <c r="B65" s="180"/>
      <c r="C65" s="125"/>
      <c r="D65" s="181" t="s">
        <v>203</v>
      </c>
      <c r="E65" s="182"/>
      <c r="F65" s="182"/>
      <c r="G65" s="182"/>
      <c r="H65" s="182"/>
      <c r="I65" s="182"/>
      <c r="J65" s="183">
        <f>J91</f>
        <v>0</v>
      </c>
      <c r="K65" s="125"/>
      <c r="L65" s="184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hidden="1" s="10" customFormat="1" ht="19.92" customHeight="1">
      <c r="A66" s="10"/>
      <c r="B66" s="180"/>
      <c r="C66" s="125"/>
      <c r="D66" s="181" t="s">
        <v>204</v>
      </c>
      <c r="E66" s="182"/>
      <c r="F66" s="182"/>
      <c r="G66" s="182"/>
      <c r="H66" s="182"/>
      <c r="I66" s="182"/>
      <c r="J66" s="183">
        <f>J120</f>
        <v>0</v>
      </c>
      <c r="K66" s="125"/>
      <c r="L66" s="184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hidden="1" s="10" customFormat="1" ht="19.92" customHeight="1">
      <c r="A67" s="10"/>
      <c r="B67" s="180"/>
      <c r="C67" s="125"/>
      <c r="D67" s="181" t="s">
        <v>205</v>
      </c>
      <c r="E67" s="182"/>
      <c r="F67" s="182"/>
      <c r="G67" s="182"/>
      <c r="H67" s="182"/>
      <c r="I67" s="182"/>
      <c r="J67" s="183">
        <f>J160</f>
        <v>0</v>
      </c>
      <c r="K67" s="125"/>
      <c r="L67" s="184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hidden="1" s="2" customFormat="1" ht="21.84" customHeight="1">
      <c r="A68" s="37"/>
      <c r="B68" s="38"/>
      <c r="C68" s="39"/>
      <c r="D68" s="39"/>
      <c r="E68" s="39"/>
      <c r="F68" s="39"/>
      <c r="G68" s="39"/>
      <c r="H68" s="39"/>
      <c r="I68" s="39"/>
      <c r="J68" s="39"/>
      <c r="K68" s="39"/>
      <c r="L68" s="144"/>
      <c r="S68" s="37"/>
      <c r="T68" s="37"/>
      <c r="U68" s="37"/>
      <c r="V68" s="37"/>
      <c r="W68" s="37"/>
      <c r="X68" s="37"/>
      <c r="Y68" s="37"/>
      <c r="Z68" s="37"/>
      <c r="AA68" s="37"/>
      <c r="AB68" s="37"/>
      <c r="AC68" s="37"/>
      <c r="AD68" s="37"/>
      <c r="AE68" s="37"/>
    </row>
    <row r="69" hidden="1" s="2" customFormat="1" ht="6.96" customHeight="1">
      <c r="A69" s="37"/>
      <c r="B69" s="59"/>
      <c r="C69" s="60"/>
      <c r="D69" s="60"/>
      <c r="E69" s="60"/>
      <c r="F69" s="60"/>
      <c r="G69" s="60"/>
      <c r="H69" s="60"/>
      <c r="I69" s="60"/>
      <c r="J69" s="60"/>
      <c r="K69" s="60"/>
      <c r="L69" s="144"/>
      <c r="S69" s="37"/>
      <c r="T69" s="37"/>
      <c r="U69" s="37"/>
      <c r="V69" s="37"/>
      <c r="W69" s="37"/>
      <c r="X69" s="37"/>
      <c r="Y69" s="37"/>
      <c r="Z69" s="37"/>
      <c r="AA69" s="37"/>
      <c r="AB69" s="37"/>
      <c r="AC69" s="37"/>
      <c r="AD69" s="37"/>
      <c r="AE69" s="37"/>
    </row>
    <row r="70" hidden="1"/>
    <row r="71" hidden="1"/>
    <row r="72" hidden="1"/>
    <row r="73" s="2" customFormat="1" ht="6.96" customHeight="1">
      <c r="A73" s="37"/>
      <c r="B73" s="61"/>
      <c r="C73" s="62"/>
      <c r="D73" s="62"/>
      <c r="E73" s="62"/>
      <c r="F73" s="62"/>
      <c r="G73" s="62"/>
      <c r="H73" s="62"/>
      <c r="I73" s="62"/>
      <c r="J73" s="62"/>
      <c r="K73" s="62"/>
      <c r="L73" s="144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4" s="2" customFormat="1" ht="24.96" customHeight="1">
      <c r="A74" s="37"/>
      <c r="B74" s="38"/>
      <c r="C74" s="22" t="s">
        <v>112</v>
      </c>
      <c r="D74" s="39"/>
      <c r="E74" s="39"/>
      <c r="F74" s="39"/>
      <c r="G74" s="39"/>
      <c r="H74" s="39"/>
      <c r="I74" s="39"/>
      <c r="J74" s="39"/>
      <c r="K74" s="39"/>
      <c r="L74" s="144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</row>
    <row r="75" s="2" customFormat="1" ht="6.96" customHeight="1">
      <c r="A75" s="37"/>
      <c r="B75" s="38"/>
      <c r="C75" s="39"/>
      <c r="D75" s="39"/>
      <c r="E75" s="39"/>
      <c r="F75" s="39"/>
      <c r="G75" s="39"/>
      <c r="H75" s="39"/>
      <c r="I75" s="39"/>
      <c r="J75" s="39"/>
      <c r="K75" s="39"/>
      <c r="L75" s="144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="2" customFormat="1" ht="12" customHeight="1">
      <c r="A76" s="37"/>
      <c r="B76" s="38"/>
      <c r="C76" s="31" t="s">
        <v>16</v>
      </c>
      <c r="D76" s="39"/>
      <c r="E76" s="39"/>
      <c r="F76" s="39"/>
      <c r="G76" s="39"/>
      <c r="H76" s="39"/>
      <c r="I76" s="39"/>
      <c r="J76" s="39"/>
      <c r="K76" s="39"/>
      <c r="L76" s="144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6.5" customHeight="1">
      <c r="A77" s="37"/>
      <c r="B77" s="38"/>
      <c r="C77" s="39"/>
      <c r="D77" s="39"/>
      <c r="E77" s="169" t="str">
        <f>E7</f>
        <v>Jizera, odstranění nánosů po povodni v ř.km 82,20 – 125,09</v>
      </c>
      <c r="F77" s="31"/>
      <c r="G77" s="31"/>
      <c r="H77" s="31"/>
      <c r="I77" s="39"/>
      <c r="J77" s="39"/>
      <c r="K77" s="39"/>
      <c r="L77" s="144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1" customFormat="1" ht="12" customHeight="1">
      <c r="B78" s="20"/>
      <c r="C78" s="31" t="s">
        <v>101</v>
      </c>
      <c r="D78" s="21"/>
      <c r="E78" s="21"/>
      <c r="F78" s="21"/>
      <c r="G78" s="21"/>
      <c r="H78" s="21"/>
      <c r="I78" s="21"/>
      <c r="J78" s="21"/>
      <c r="K78" s="21"/>
      <c r="L78" s="19"/>
    </row>
    <row r="79" s="2" customFormat="1" ht="16.5" customHeight="1">
      <c r="A79" s="37"/>
      <c r="B79" s="38"/>
      <c r="C79" s="39"/>
      <c r="D79" s="39"/>
      <c r="E79" s="169" t="s">
        <v>102</v>
      </c>
      <c r="F79" s="39"/>
      <c r="G79" s="39"/>
      <c r="H79" s="39"/>
      <c r="I79" s="39"/>
      <c r="J79" s="39"/>
      <c r="K79" s="39"/>
      <c r="L79" s="144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="2" customFormat="1" ht="12" customHeight="1">
      <c r="A80" s="37"/>
      <c r="B80" s="38"/>
      <c r="C80" s="31" t="s">
        <v>103</v>
      </c>
      <c r="D80" s="39"/>
      <c r="E80" s="39"/>
      <c r="F80" s="39"/>
      <c r="G80" s="39"/>
      <c r="H80" s="39"/>
      <c r="I80" s="39"/>
      <c r="J80" s="39"/>
      <c r="K80" s="39"/>
      <c r="L80" s="144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="2" customFormat="1" ht="16.5" customHeight="1">
      <c r="A81" s="37"/>
      <c r="B81" s="38"/>
      <c r="C81" s="39"/>
      <c r="D81" s="39"/>
      <c r="E81" s="69" t="str">
        <f>E11</f>
        <v>VRN - Ostatní a vedlejší náklady</v>
      </c>
      <c r="F81" s="39"/>
      <c r="G81" s="39"/>
      <c r="H81" s="39"/>
      <c r="I81" s="39"/>
      <c r="J81" s="39"/>
      <c r="K81" s="39"/>
      <c r="L81" s="144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6.96" customHeight="1">
      <c r="A82" s="37"/>
      <c r="B82" s="38"/>
      <c r="C82" s="39"/>
      <c r="D82" s="39"/>
      <c r="E82" s="39"/>
      <c r="F82" s="39"/>
      <c r="G82" s="39"/>
      <c r="H82" s="39"/>
      <c r="I82" s="39"/>
      <c r="J82" s="39"/>
      <c r="K82" s="39"/>
      <c r="L82" s="144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12" customHeight="1">
      <c r="A83" s="37"/>
      <c r="B83" s="38"/>
      <c r="C83" s="31" t="s">
        <v>21</v>
      </c>
      <c r="D83" s="39"/>
      <c r="E83" s="39"/>
      <c r="F83" s="26" t="str">
        <f>F14</f>
        <v xml:space="preserve"> </v>
      </c>
      <c r="G83" s="39"/>
      <c r="H83" s="39"/>
      <c r="I83" s="31" t="s">
        <v>23</v>
      </c>
      <c r="J83" s="72" t="str">
        <f>IF(J14="","",J14)</f>
        <v>29.4.2025</v>
      </c>
      <c r="K83" s="39"/>
      <c r="L83" s="144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6.96" customHeight="1">
      <c r="A84" s="37"/>
      <c r="B84" s="38"/>
      <c r="C84" s="39"/>
      <c r="D84" s="39"/>
      <c r="E84" s="39"/>
      <c r="F84" s="39"/>
      <c r="G84" s="39"/>
      <c r="H84" s="39"/>
      <c r="I84" s="39"/>
      <c r="J84" s="39"/>
      <c r="K84" s="39"/>
      <c r="L84" s="144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5.15" customHeight="1">
      <c r="A85" s="37"/>
      <c r="B85" s="38"/>
      <c r="C85" s="31" t="s">
        <v>25</v>
      </c>
      <c r="D85" s="39"/>
      <c r="E85" s="39"/>
      <c r="F85" s="26" t="str">
        <f>E17</f>
        <v>Povodí Labe, státní podnik</v>
      </c>
      <c r="G85" s="39"/>
      <c r="H85" s="39"/>
      <c r="I85" s="31" t="s">
        <v>32</v>
      </c>
      <c r="J85" s="35" t="str">
        <f>E23</f>
        <v>Ing. Tomáš Klikar</v>
      </c>
      <c r="K85" s="39"/>
      <c r="L85" s="144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5.15" customHeight="1">
      <c r="A86" s="37"/>
      <c r="B86" s="38"/>
      <c r="C86" s="31" t="s">
        <v>30</v>
      </c>
      <c r="D86" s="39"/>
      <c r="E86" s="39"/>
      <c r="F86" s="26" t="str">
        <f>IF(E20="","",E20)</f>
        <v>Vyplň údaj</v>
      </c>
      <c r="G86" s="39"/>
      <c r="H86" s="39"/>
      <c r="I86" s="31" t="s">
        <v>36</v>
      </c>
      <c r="J86" s="35" t="str">
        <f>E26</f>
        <v>Ing. Tomáš Klikar</v>
      </c>
      <c r="K86" s="39"/>
      <c r="L86" s="144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0.32" customHeight="1">
      <c r="A87" s="37"/>
      <c r="B87" s="38"/>
      <c r="C87" s="39"/>
      <c r="D87" s="39"/>
      <c r="E87" s="39"/>
      <c r="F87" s="39"/>
      <c r="G87" s="39"/>
      <c r="H87" s="39"/>
      <c r="I87" s="39"/>
      <c r="J87" s="39"/>
      <c r="K87" s="39"/>
      <c r="L87" s="144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11" customFormat="1" ht="29.28" customHeight="1">
      <c r="A88" s="185"/>
      <c r="B88" s="186"/>
      <c r="C88" s="187" t="s">
        <v>113</v>
      </c>
      <c r="D88" s="188" t="s">
        <v>58</v>
      </c>
      <c r="E88" s="188" t="s">
        <v>54</v>
      </c>
      <c r="F88" s="188" t="s">
        <v>55</v>
      </c>
      <c r="G88" s="188" t="s">
        <v>114</v>
      </c>
      <c r="H88" s="188" t="s">
        <v>115</v>
      </c>
      <c r="I88" s="188" t="s">
        <v>116</v>
      </c>
      <c r="J88" s="189" t="s">
        <v>107</v>
      </c>
      <c r="K88" s="190" t="s">
        <v>117</v>
      </c>
      <c r="L88" s="191"/>
      <c r="M88" s="92" t="s">
        <v>19</v>
      </c>
      <c r="N88" s="93" t="s">
        <v>43</v>
      </c>
      <c r="O88" s="93" t="s">
        <v>118</v>
      </c>
      <c r="P88" s="93" t="s">
        <v>119</v>
      </c>
      <c r="Q88" s="93" t="s">
        <v>120</v>
      </c>
      <c r="R88" s="93" t="s">
        <v>121</v>
      </c>
      <c r="S88" s="93" t="s">
        <v>122</v>
      </c>
      <c r="T88" s="94" t="s">
        <v>123</v>
      </c>
      <c r="U88" s="185"/>
      <c r="V88" s="185"/>
      <c r="W88" s="185"/>
      <c r="X88" s="185"/>
      <c r="Y88" s="185"/>
      <c r="Z88" s="185"/>
      <c r="AA88" s="185"/>
      <c r="AB88" s="185"/>
      <c r="AC88" s="185"/>
      <c r="AD88" s="185"/>
      <c r="AE88" s="185"/>
    </row>
    <row r="89" s="2" customFormat="1" ht="22.8" customHeight="1">
      <c r="A89" s="37"/>
      <c r="B89" s="38"/>
      <c r="C89" s="99" t="s">
        <v>124</v>
      </c>
      <c r="D89" s="39"/>
      <c r="E89" s="39"/>
      <c r="F89" s="39"/>
      <c r="G89" s="39"/>
      <c r="H89" s="39"/>
      <c r="I89" s="39"/>
      <c r="J89" s="192">
        <f>BK89</f>
        <v>0</v>
      </c>
      <c r="K89" s="39"/>
      <c r="L89" s="43"/>
      <c r="M89" s="95"/>
      <c r="N89" s="193"/>
      <c r="O89" s="96"/>
      <c r="P89" s="194">
        <f>P90</f>
        <v>0</v>
      </c>
      <c r="Q89" s="96"/>
      <c r="R89" s="194">
        <f>R90</f>
        <v>0</v>
      </c>
      <c r="S89" s="96"/>
      <c r="T89" s="195">
        <f>T90</f>
        <v>0</v>
      </c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T89" s="16" t="s">
        <v>72</v>
      </c>
      <c r="AU89" s="16" t="s">
        <v>108</v>
      </c>
      <c r="BK89" s="196">
        <f>BK90</f>
        <v>0</v>
      </c>
    </row>
    <row r="90" s="12" customFormat="1" ht="25.92" customHeight="1">
      <c r="A90" s="12"/>
      <c r="B90" s="197"/>
      <c r="C90" s="198"/>
      <c r="D90" s="199" t="s">
        <v>72</v>
      </c>
      <c r="E90" s="200" t="s">
        <v>87</v>
      </c>
      <c r="F90" s="200" t="s">
        <v>206</v>
      </c>
      <c r="G90" s="198"/>
      <c r="H90" s="198"/>
      <c r="I90" s="201"/>
      <c r="J90" s="202">
        <f>BK90</f>
        <v>0</v>
      </c>
      <c r="K90" s="198"/>
      <c r="L90" s="203"/>
      <c r="M90" s="204"/>
      <c r="N90" s="205"/>
      <c r="O90" s="205"/>
      <c r="P90" s="206">
        <f>P91+P120+P160</f>
        <v>0</v>
      </c>
      <c r="Q90" s="205"/>
      <c r="R90" s="206">
        <f>R91+R120+R160</f>
        <v>0</v>
      </c>
      <c r="S90" s="205"/>
      <c r="T90" s="207">
        <f>T91+T120+T160</f>
        <v>0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08" t="s">
        <v>163</v>
      </c>
      <c r="AT90" s="209" t="s">
        <v>72</v>
      </c>
      <c r="AU90" s="209" t="s">
        <v>73</v>
      </c>
      <c r="AY90" s="208" t="s">
        <v>127</v>
      </c>
      <c r="BK90" s="210">
        <f>BK91+BK120+BK160</f>
        <v>0</v>
      </c>
    </row>
    <row r="91" s="12" customFormat="1" ht="22.8" customHeight="1">
      <c r="A91" s="12"/>
      <c r="B91" s="197"/>
      <c r="C91" s="198"/>
      <c r="D91" s="199" t="s">
        <v>72</v>
      </c>
      <c r="E91" s="211" t="s">
        <v>207</v>
      </c>
      <c r="F91" s="211" t="s">
        <v>208</v>
      </c>
      <c r="G91" s="198"/>
      <c r="H91" s="198"/>
      <c r="I91" s="201"/>
      <c r="J91" s="212">
        <f>BK91</f>
        <v>0</v>
      </c>
      <c r="K91" s="198"/>
      <c r="L91" s="203"/>
      <c r="M91" s="204"/>
      <c r="N91" s="205"/>
      <c r="O91" s="205"/>
      <c r="P91" s="206">
        <f>SUM(P92:P119)</f>
        <v>0</v>
      </c>
      <c r="Q91" s="205"/>
      <c r="R91" s="206">
        <f>SUM(R92:R119)</f>
        <v>0</v>
      </c>
      <c r="S91" s="205"/>
      <c r="T91" s="207">
        <f>SUM(T92:T119)</f>
        <v>0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208" t="s">
        <v>163</v>
      </c>
      <c r="AT91" s="209" t="s">
        <v>72</v>
      </c>
      <c r="AU91" s="209" t="s">
        <v>80</v>
      </c>
      <c r="AY91" s="208" t="s">
        <v>127</v>
      </c>
      <c r="BK91" s="210">
        <f>SUM(BK92:BK119)</f>
        <v>0</v>
      </c>
    </row>
    <row r="92" s="2" customFormat="1" ht="49.05" customHeight="1">
      <c r="A92" s="37"/>
      <c r="B92" s="38"/>
      <c r="C92" s="213" t="s">
        <v>80</v>
      </c>
      <c r="D92" s="213" t="s">
        <v>129</v>
      </c>
      <c r="E92" s="214" t="s">
        <v>209</v>
      </c>
      <c r="F92" s="215" t="s">
        <v>210</v>
      </c>
      <c r="G92" s="216" t="s">
        <v>211</v>
      </c>
      <c r="H92" s="217">
        <v>1</v>
      </c>
      <c r="I92" s="218"/>
      <c r="J92" s="219">
        <f>ROUND(I92*H92,2)</f>
        <v>0</v>
      </c>
      <c r="K92" s="220"/>
      <c r="L92" s="43"/>
      <c r="M92" s="221" t="s">
        <v>19</v>
      </c>
      <c r="N92" s="222" t="s">
        <v>46</v>
      </c>
      <c r="O92" s="84"/>
      <c r="P92" s="223">
        <f>O92*H92</f>
        <v>0</v>
      </c>
      <c r="Q92" s="223">
        <v>0</v>
      </c>
      <c r="R92" s="223">
        <f>Q92*H92</f>
        <v>0</v>
      </c>
      <c r="S92" s="223">
        <v>0</v>
      </c>
      <c r="T92" s="224">
        <f>S92*H92</f>
        <v>0</v>
      </c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  <c r="AR92" s="225" t="s">
        <v>212</v>
      </c>
      <c r="AT92" s="225" t="s">
        <v>129</v>
      </c>
      <c r="AU92" s="225" t="s">
        <v>82</v>
      </c>
      <c r="AY92" s="16" t="s">
        <v>127</v>
      </c>
      <c r="BE92" s="226">
        <f>IF(N92="základní",J92,0)</f>
        <v>0</v>
      </c>
      <c r="BF92" s="226">
        <f>IF(N92="snížená",J92,0)</f>
        <v>0</v>
      </c>
      <c r="BG92" s="226">
        <f>IF(N92="zákl. přenesená",J92,0)</f>
        <v>0</v>
      </c>
      <c r="BH92" s="226">
        <f>IF(N92="sníž. přenesená",J92,0)</f>
        <v>0</v>
      </c>
      <c r="BI92" s="226">
        <f>IF(N92="nulová",J92,0)</f>
        <v>0</v>
      </c>
      <c r="BJ92" s="16" t="s">
        <v>133</v>
      </c>
      <c r="BK92" s="226">
        <f>ROUND(I92*H92,2)</f>
        <v>0</v>
      </c>
      <c r="BL92" s="16" t="s">
        <v>212</v>
      </c>
      <c r="BM92" s="225" t="s">
        <v>213</v>
      </c>
    </row>
    <row r="93" s="14" customFormat="1">
      <c r="A93" s="14"/>
      <c r="B93" s="244"/>
      <c r="C93" s="245"/>
      <c r="D93" s="234" t="s">
        <v>137</v>
      </c>
      <c r="E93" s="246" t="s">
        <v>19</v>
      </c>
      <c r="F93" s="247" t="s">
        <v>214</v>
      </c>
      <c r="G93" s="245"/>
      <c r="H93" s="246" t="s">
        <v>19</v>
      </c>
      <c r="I93" s="248"/>
      <c r="J93" s="245"/>
      <c r="K93" s="245"/>
      <c r="L93" s="249"/>
      <c r="M93" s="250"/>
      <c r="N93" s="251"/>
      <c r="O93" s="251"/>
      <c r="P93" s="251"/>
      <c r="Q93" s="251"/>
      <c r="R93" s="251"/>
      <c r="S93" s="251"/>
      <c r="T93" s="252"/>
      <c r="U93" s="14"/>
      <c r="V93" s="14"/>
      <c r="W93" s="14"/>
      <c r="X93" s="14"/>
      <c r="Y93" s="14"/>
      <c r="Z93" s="14"/>
      <c r="AA93" s="14"/>
      <c r="AB93" s="14"/>
      <c r="AC93" s="14"/>
      <c r="AD93" s="14"/>
      <c r="AE93" s="14"/>
      <c r="AT93" s="253" t="s">
        <v>137</v>
      </c>
      <c r="AU93" s="253" t="s">
        <v>82</v>
      </c>
      <c r="AV93" s="14" t="s">
        <v>80</v>
      </c>
      <c r="AW93" s="14" t="s">
        <v>35</v>
      </c>
      <c r="AX93" s="14" t="s">
        <v>73</v>
      </c>
      <c r="AY93" s="253" t="s">
        <v>127</v>
      </c>
    </row>
    <row r="94" s="14" customFormat="1">
      <c r="A94" s="14"/>
      <c r="B94" s="244"/>
      <c r="C94" s="245"/>
      <c r="D94" s="234" t="s">
        <v>137</v>
      </c>
      <c r="E94" s="246" t="s">
        <v>19</v>
      </c>
      <c r="F94" s="247" t="s">
        <v>215</v>
      </c>
      <c r="G94" s="245"/>
      <c r="H94" s="246" t="s">
        <v>19</v>
      </c>
      <c r="I94" s="248"/>
      <c r="J94" s="245"/>
      <c r="K94" s="245"/>
      <c r="L94" s="249"/>
      <c r="M94" s="250"/>
      <c r="N94" s="251"/>
      <c r="O94" s="251"/>
      <c r="P94" s="251"/>
      <c r="Q94" s="251"/>
      <c r="R94" s="251"/>
      <c r="S94" s="251"/>
      <c r="T94" s="252"/>
      <c r="U94" s="14"/>
      <c r="V94" s="14"/>
      <c r="W94" s="14"/>
      <c r="X94" s="14"/>
      <c r="Y94" s="14"/>
      <c r="Z94" s="14"/>
      <c r="AA94" s="14"/>
      <c r="AB94" s="14"/>
      <c r="AC94" s="14"/>
      <c r="AD94" s="14"/>
      <c r="AE94" s="14"/>
      <c r="AT94" s="253" t="s">
        <v>137</v>
      </c>
      <c r="AU94" s="253" t="s">
        <v>82</v>
      </c>
      <c r="AV94" s="14" t="s">
        <v>80</v>
      </c>
      <c r="AW94" s="14" t="s">
        <v>35</v>
      </c>
      <c r="AX94" s="14" t="s">
        <v>73</v>
      </c>
      <c r="AY94" s="253" t="s">
        <v>127</v>
      </c>
    </row>
    <row r="95" s="13" customFormat="1">
      <c r="A95" s="13"/>
      <c r="B95" s="232"/>
      <c r="C95" s="233"/>
      <c r="D95" s="234" t="s">
        <v>137</v>
      </c>
      <c r="E95" s="235" t="s">
        <v>19</v>
      </c>
      <c r="F95" s="236" t="s">
        <v>80</v>
      </c>
      <c r="G95" s="233"/>
      <c r="H95" s="237">
        <v>1</v>
      </c>
      <c r="I95" s="238"/>
      <c r="J95" s="233"/>
      <c r="K95" s="233"/>
      <c r="L95" s="239"/>
      <c r="M95" s="240"/>
      <c r="N95" s="241"/>
      <c r="O95" s="241"/>
      <c r="P95" s="241"/>
      <c r="Q95" s="241"/>
      <c r="R95" s="241"/>
      <c r="S95" s="241"/>
      <c r="T95" s="242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43" t="s">
        <v>137</v>
      </c>
      <c r="AU95" s="243" t="s">
        <v>82</v>
      </c>
      <c r="AV95" s="13" t="s">
        <v>82</v>
      </c>
      <c r="AW95" s="13" t="s">
        <v>35</v>
      </c>
      <c r="AX95" s="13" t="s">
        <v>80</v>
      </c>
      <c r="AY95" s="243" t="s">
        <v>127</v>
      </c>
    </row>
    <row r="96" s="2" customFormat="1" ht="16.5" customHeight="1">
      <c r="A96" s="37"/>
      <c r="B96" s="38"/>
      <c r="C96" s="213" t="s">
        <v>82</v>
      </c>
      <c r="D96" s="213" t="s">
        <v>129</v>
      </c>
      <c r="E96" s="214" t="s">
        <v>216</v>
      </c>
      <c r="F96" s="215" t="s">
        <v>217</v>
      </c>
      <c r="G96" s="216" t="s">
        <v>211</v>
      </c>
      <c r="H96" s="217">
        <v>1</v>
      </c>
      <c r="I96" s="218"/>
      <c r="J96" s="219">
        <f>ROUND(I96*H96,2)</f>
        <v>0</v>
      </c>
      <c r="K96" s="220"/>
      <c r="L96" s="43"/>
      <c r="M96" s="221" t="s">
        <v>19</v>
      </c>
      <c r="N96" s="222" t="s">
        <v>46</v>
      </c>
      <c r="O96" s="84"/>
      <c r="P96" s="223">
        <f>O96*H96</f>
        <v>0</v>
      </c>
      <c r="Q96" s="223">
        <v>0</v>
      </c>
      <c r="R96" s="223">
        <f>Q96*H96</f>
        <v>0</v>
      </c>
      <c r="S96" s="223">
        <v>0</v>
      </c>
      <c r="T96" s="224">
        <f>S96*H96</f>
        <v>0</v>
      </c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R96" s="225" t="s">
        <v>212</v>
      </c>
      <c r="AT96" s="225" t="s">
        <v>129</v>
      </c>
      <c r="AU96" s="225" t="s">
        <v>82</v>
      </c>
      <c r="AY96" s="16" t="s">
        <v>127</v>
      </c>
      <c r="BE96" s="226">
        <f>IF(N96="základní",J96,0)</f>
        <v>0</v>
      </c>
      <c r="BF96" s="226">
        <f>IF(N96="snížená",J96,0)</f>
        <v>0</v>
      </c>
      <c r="BG96" s="226">
        <f>IF(N96="zákl. přenesená",J96,0)</f>
        <v>0</v>
      </c>
      <c r="BH96" s="226">
        <f>IF(N96="sníž. přenesená",J96,0)</f>
        <v>0</v>
      </c>
      <c r="BI96" s="226">
        <f>IF(N96="nulová",J96,0)</f>
        <v>0</v>
      </c>
      <c r="BJ96" s="16" t="s">
        <v>133</v>
      </c>
      <c r="BK96" s="226">
        <f>ROUND(I96*H96,2)</f>
        <v>0</v>
      </c>
      <c r="BL96" s="16" t="s">
        <v>212</v>
      </c>
      <c r="BM96" s="225" t="s">
        <v>218</v>
      </c>
    </row>
    <row r="97" s="14" customFormat="1">
      <c r="A97" s="14"/>
      <c r="B97" s="244"/>
      <c r="C97" s="245"/>
      <c r="D97" s="234" t="s">
        <v>137</v>
      </c>
      <c r="E97" s="246" t="s">
        <v>19</v>
      </c>
      <c r="F97" s="247" t="s">
        <v>217</v>
      </c>
      <c r="G97" s="245"/>
      <c r="H97" s="246" t="s">
        <v>19</v>
      </c>
      <c r="I97" s="248"/>
      <c r="J97" s="245"/>
      <c r="K97" s="245"/>
      <c r="L97" s="249"/>
      <c r="M97" s="250"/>
      <c r="N97" s="251"/>
      <c r="O97" s="251"/>
      <c r="P97" s="251"/>
      <c r="Q97" s="251"/>
      <c r="R97" s="251"/>
      <c r="S97" s="251"/>
      <c r="T97" s="252"/>
      <c r="U97" s="14"/>
      <c r="V97" s="14"/>
      <c r="W97" s="14"/>
      <c r="X97" s="14"/>
      <c r="Y97" s="14"/>
      <c r="Z97" s="14"/>
      <c r="AA97" s="14"/>
      <c r="AB97" s="14"/>
      <c r="AC97" s="14"/>
      <c r="AD97" s="14"/>
      <c r="AE97" s="14"/>
      <c r="AT97" s="253" t="s">
        <v>137</v>
      </c>
      <c r="AU97" s="253" t="s">
        <v>82</v>
      </c>
      <c r="AV97" s="14" t="s">
        <v>80</v>
      </c>
      <c r="AW97" s="14" t="s">
        <v>35</v>
      </c>
      <c r="AX97" s="14" t="s">
        <v>73</v>
      </c>
      <c r="AY97" s="253" t="s">
        <v>127</v>
      </c>
    </row>
    <row r="98" s="13" customFormat="1">
      <c r="A98" s="13"/>
      <c r="B98" s="232"/>
      <c r="C98" s="233"/>
      <c r="D98" s="234" t="s">
        <v>137</v>
      </c>
      <c r="E98" s="235" t="s">
        <v>19</v>
      </c>
      <c r="F98" s="236" t="s">
        <v>80</v>
      </c>
      <c r="G98" s="233"/>
      <c r="H98" s="237">
        <v>1</v>
      </c>
      <c r="I98" s="238"/>
      <c r="J98" s="233"/>
      <c r="K98" s="233"/>
      <c r="L98" s="239"/>
      <c r="M98" s="240"/>
      <c r="N98" s="241"/>
      <c r="O98" s="241"/>
      <c r="P98" s="241"/>
      <c r="Q98" s="241"/>
      <c r="R98" s="241"/>
      <c r="S98" s="241"/>
      <c r="T98" s="242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43" t="s">
        <v>137</v>
      </c>
      <c r="AU98" s="243" t="s">
        <v>82</v>
      </c>
      <c r="AV98" s="13" t="s">
        <v>82</v>
      </c>
      <c r="AW98" s="13" t="s">
        <v>35</v>
      </c>
      <c r="AX98" s="13" t="s">
        <v>80</v>
      </c>
      <c r="AY98" s="243" t="s">
        <v>127</v>
      </c>
    </row>
    <row r="99" s="2" customFormat="1" ht="44.25" customHeight="1">
      <c r="A99" s="37"/>
      <c r="B99" s="38"/>
      <c r="C99" s="213" t="s">
        <v>146</v>
      </c>
      <c r="D99" s="213" t="s">
        <v>129</v>
      </c>
      <c r="E99" s="214" t="s">
        <v>219</v>
      </c>
      <c r="F99" s="215" t="s">
        <v>220</v>
      </c>
      <c r="G99" s="216" t="s">
        <v>211</v>
      </c>
      <c r="H99" s="217">
        <v>1</v>
      </c>
      <c r="I99" s="218"/>
      <c r="J99" s="219">
        <f>ROUND(I99*H99,2)</f>
        <v>0</v>
      </c>
      <c r="K99" s="220"/>
      <c r="L99" s="43"/>
      <c r="M99" s="221" t="s">
        <v>19</v>
      </c>
      <c r="N99" s="222" t="s">
        <v>46</v>
      </c>
      <c r="O99" s="84"/>
      <c r="P99" s="223">
        <f>O99*H99</f>
        <v>0</v>
      </c>
      <c r="Q99" s="223">
        <v>0</v>
      </c>
      <c r="R99" s="223">
        <f>Q99*H99</f>
        <v>0</v>
      </c>
      <c r="S99" s="223">
        <v>0</v>
      </c>
      <c r="T99" s="224">
        <f>S99*H99</f>
        <v>0</v>
      </c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R99" s="225" t="s">
        <v>212</v>
      </c>
      <c r="AT99" s="225" t="s">
        <v>129</v>
      </c>
      <c r="AU99" s="225" t="s">
        <v>82</v>
      </c>
      <c r="AY99" s="16" t="s">
        <v>127</v>
      </c>
      <c r="BE99" s="226">
        <f>IF(N99="základní",J99,0)</f>
        <v>0</v>
      </c>
      <c r="BF99" s="226">
        <f>IF(N99="snížená",J99,0)</f>
        <v>0</v>
      </c>
      <c r="BG99" s="226">
        <f>IF(N99="zákl. přenesená",J99,0)</f>
        <v>0</v>
      </c>
      <c r="BH99" s="226">
        <f>IF(N99="sníž. přenesená",J99,0)</f>
        <v>0</v>
      </c>
      <c r="BI99" s="226">
        <f>IF(N99="nulová",J99,0)</f>
        <v>0</v>
      </c>
      <c r="BJ99" s="16" t="s">
        <v>133</v>
      </c>
      <c r="BK99" s="226">
        <f>ROUND(I99*H99,2)</f>
        <v>0</v>
      </c>
      <c r="BL99" s="16" t="s">
        <v>212</v>
      </c>
      <c r="BM99" s="225" t="s">
        <v>221</v>
      </c>
    </row>
    <row r="100" s="13" customFormat="1">
      <c r="A100" s="13"/>
      <c r="B100" s="232"/>
      <c r="C100" s="233"/>
      <c r="D100" s="234" t="s">
        <v>137</v>
      </c>
      <c r="E100" s="235" t="s">
        <v>19</v>
      </c>
      <c r="F100" s="236" t="s">
        <v>80</v>
      </c>
      <c r="G100" s="233"/>
      <c r="H100" s="237">
        <v>1</v>
      </c>
      <c r="I100" s="238"/>
      <c r="J100" s="233"/>
      <c r="K100" s="233"/>
      <c r="L100" s="239"/>
      <c r="M100" s="240"/>
      <c r="N100" s="241"/>
      <c r="O100" s="241"/>
      <c r="P100" s="241"/>
      <c r="Q100" s="241"/>
      <c r="R100" s="241"/>
      <c r="S100" s="241"/>
      <c r="T100" s="242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43" t="s">
        <v>137</v>
      </c>
      <c r="AU100" s="243" t="s">
        <v>82</v>
      </c>
      <c r="AV100" s="13" t="s">
        <v>82</v>
      </c>
      <c r="AW100" s="13" t="s">
        <v>35</v>
      </c>
      <c r="AX100" s="13" t="s">
        <v>80</v>
      </c>
      <c r="AY100" s="243" t="s">
        <v>127</v>
      </c>
    </row>
    <row r="101" s="2" customFormat="1" ht="24.15" customHeight="1">
      <c r="A101" s="37"/>
      <c r="B101" s="38"/>
      <c r="C101" s="213" t="s">
        <v>133</v>
      </c>
      <c r="D101" s="213" t="s">
        <v>129</v>
      </c>
      <c r="E101" s="214" t="s">
        <v>222</v>
      </c>
      <c r="F101" s="215" t="s">
        <v>223</v>
      </c>
      <c r="G101" s="216" t="s">
        <v>211</v>
      </c>
      <c r="H101" s="217">
        <v>1</v>
      </c>
      <c r="I101" s="218"/>
      <c r="J101" s="219">
        <f>ROUND(I101*H101,2)</f>
        <v>0</v>
      </c>
      <c r="K101" s="220"/>
      <c r="L101" s="43"/>
      <c r="M101" s="221" t="s">
        <v>19</v>
      </c>
      <c r="N101" s="222" t="s">
        <v>46</v>
      </c>
      <c r="O101" s="84"/>
      <c r="P101" s="223">
        <f>O101*H101</f>
        <v>0</v>
      </c>
      <c r="Q101" s="223">
        <v>0</v>
      </c>
      <c r="R101" s="223">
        <f>Q101*H101</f>
        <v>0</v>
      </c>
      <c r="S101" s="223">
        <v>0</v>
      </c>
      <c r="T101" s="224">
        <f>S101*H101</f>
        <v>0</v>
      </c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  <c r="AR101" s="225" t="s">
        <v>212</v>
      </c>
      <c r="AT101" s="225" t="s">
        <v>129</v>
      </c>
      <c r="AU101" s="225" t="s">
        <v>82</v>
      </c>
      <c r="AY101" s="16" t="s">
        <v>127</v>
      </c>
      <c r="BE101" s="226">
        <f>IF(N101="základní",J101,0)</f>
        <v>0</v>
      </c>
      <c r="BF101" s="226">
        <f>IF(N101="snížená",J101,0)</f>
        <v>0</v>
      </c>
      <c r="BG101" s="226">
        <f>IF(N101="zákl. přenesená",J101,0)</f>
        <v>0</v>
      </c>
      <c r="BH101" s="226">
        <f>IF(N101="sníž. přenesená",J101,0)</f>
        <v>0</v>
      </c>
      <c r="BI101" s="226">
        <f>IF(N101="nulová",J101,0)</f>
        <v>0</v>
      </c>
      <c r="BJ101" s="16" t="s">
        <v>133</v>
      </c>
      <c r="BK101" s="226">
        <f>ROUND(I101*H101,2)</f>
        <v>0</v>
      </c>
      <c r="BL101" s="16" t="s">
        <v>212</v>
      </c>
      <c r="BM101" s="225" t="s">
        <v>224</v>
      </c>
    </row>
    <row r="102" s="14" customFormat="1">
      <c r="A102" s="14"/>
      <c r="B102" s="244"/>
      <c r="C102" s="245"/>
      <c r="D102" s="234" t="s">
        <v>137</v>
      </c>
      <c r="E102" s="246" t="s">
        <v>19</v>
      </c>
      <c r="F102" s="247" t="s">
        <v>225</v>
      </c>
      <c r="G102" s="245"/>
      <c r="H102" s="246" t="s">
        <v>19</v>
      </c>
      <c r="I102" s="248"/>
      <c r="J102" s="245"/>
      <c r="K102" s="245"/>
      <c r="L102" s="249"/>
      <c r="M102" s="250"/>
      <c r="N102" s="251"/>
      <c r="O102" s="251"/>
      <c r="P102" s="251"/>
      <c r="Q102" s="251"/>
      <c r="R102" s="251"/>
      <c r="S102" s="251"/>
      <c r="T102" s="252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T102" s="253" t="s">
        <v>137</v>
      </c>
      <c r="AU102" s="253" t="s">
        <v>82</v>
      </c>
      <c r="AV102" s="14" t="s">
        <v>80</v>
      </c>
      <c r="AW102" s="14" t="s">
        <v>35</v>
      </c>
      <c r="AX102" s="14" t="s">
        <v>73</v>
      </c>
      <c r="AY102" s="253" t="s">
        <v>127</v>
      </c>
    </row>
    <row r="103" s="14" customFormat="1">
      <c r="A103" s="14"/>
      <c r="B103" s="244"/>
      <c r="C103" s="245"/>
      <c r="D103" s="234" t="s">
        <v>137</v>
      </c>
      <c r="E103" s="246" t="s">
        <v>19</v>
      </c>
      <c r="F103" s="247" t="s">
        <v>226</v>
      </c>
      <c r="G103" s="245"/>
      <c r="H103" s="246" t="s">
        <v>19</v>
      </c>
      <c r="I103" s="248"/>
      <c r="J103" s="245"/>
      <c r="K103" s="245"/>
      <c r="L103" s="249"/>
      <c r="M103" s="250"/>
      <c r="N103" s="251"/>
      <c r="O103" s="251"/>
      <c r="P103" s="251"/>
      <c r="Q103" s="251"/>
      <c r="R103" s="251"/>
      <c r="S103" s="251"/>
      <c r="T103" s="252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T103" s="253" t="s">
        <v>137</v>
      </c>
      <c r="AU103" s="253" t="s">
        <v>82</v>
      </c>
      <c r="AV103" s="14" t="s">
        <v>80</v>
      </c>
      <c r="AW103" s="14" t="s">
        <v>35</v>
      </c>
      <c r="AX103" s="14" t="s">
        <v>73</v>
      </c>
      <c r="AY103" s="253" t="s">
        <v>127</v>
      </c>
    </row>
    <row r="104" s="14" customFormat="1">
      <c r="A104" s="14"/>
      <c r="B104" s="244"/>
      <c r="C104" s="245"/>
      <c r="D104" s="234" t="s">
        <v>137</v>
      </c>
      <c r="E104" s="246" t="s">
        <v>19</v>
      </c>
      <c r="F104" s="247" t="s">
        <v>227</v>
      </c>
      <c r="G104" s="245"/>
      <c r="H104" s="246" t="s">
        <v>19</v>
      </c>
      <c r="I104" s="248"/>
      <c r="J104" s="245"/>
      <c r="K104" s="245"/>
      <c r="L104" s="249"/>
      <c r="M104" s="250"/>
      <c r="N104" s="251"/>
      <c r="O104" s="251"/>
      <c r="P104" s="251"/>
      <c r="Q104" s="251"/>
      <c r="R104" s="251"/>
      <c r="S104" s="251"/>
      <c r="T104" s="252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T104" s="253" t="s">
        <v>137</v>
      </c>
      <c r="AU104" s="253" t="s">
        <v>82</v>
      </c>
      <c r="AV104" s="14" t="s">
        <v>80</v>
      </c>
      <c r="AW104" s="14" t="s">
        <v>35</v>
      </c>
      <c r="AX104" s="14" t="s">
        <v>73</v>
      </c>
      <c r="AY104" s="253" t="s">
        <v>127</v>
      </c>
    </row>
    <row r="105" s="14" customFormat="1">
      <c r="A105" s="14"/>
      <c r="B105" s="244"/>
      <c r="C105" s="245"/>
      <c r="D105" s="234" t="s">
        <v>137</v>
      </c>
      <c r="E105" s="246" t="s">
        <v>19</v>
      </c>
      <c r="F105" s="247" t="s">
        <v>228</v>
      </c>
      <c r="G105" s="245"/>
      <c r="H105" s="246" t="s">
        <v>19</v>
      </c>
      <c r="I105" s="248"/>
      <c r="J105" s="245"/>
      <c r="K105" s="245"/>
      <c r="L105" s="249"/>
      <c r="M105" s="250"/>
      <c r="N105" s="251"/>
      <c r="O105" s="251"/>
      <c r="P105" s="251"/>
      <c r="Q105" s="251"/>
      <c r="R105" s="251"/>
      <c r="S105" s="251"/>
      <c r="T105" s="252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T105" s="253" t="s">
        <v>137</v>
      </c>
      <c r="AU105" s="253" t="s">
        <v>82</v>
      </c>
      <c r="AV105" s="14" t="s">
        <v>80</v>
      </c>
      <c r="AW105" s="14" t="s">
        <v>35</v>
      </c>
      <c r="AX105" s="14" t="s">
        <v>73</v>
      </c>
      <c r="AY105" s="253" t="s">
        <v>127</v>
      </c>
    </row>
    <row r="106" s="14" customFormat="1">
      <c r="A106" s="14"/>
      <c r="B106" s="244"/>
      <c r="C106" s="245"/>
      <c r="D106" s="234" t="s">
        <v>137</v>
      </c>
      <c r="E106" s="246" t="s">
        <v>19</v>
      </c>
      <c r="F106" s="247" t="s">
        <v>229</v>
      </c>
      <c r="G106" s="245"/>
      <c r="H106" s="246" t="s">
        <v>19</v>
      </c>
      <c r="I106" s="248"/>
      <c r="J106" s="245"/>
      <c r="K106" s="245"/>
      <c r="L106" s="249"/>
      <c r="M106" s="250"/>
      <c r="N106" s="251"/>
      <c r="O106" s="251"/>
      <c r="P106" s="251"/>
      <c r="Q106" s="251"/>
      <c r="R106" s="251"/>
      <c r="S106" s="251"/>
      <c r="T106" s="252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53" t="s">
        <v>137</v>
      </c>
      <c r="AU106" s="253" t="s">
        <v>82</v>
      </c>
      <c r="AV106" s="14" t="s">
        <v>80</v>
      </c>
      <c r="AW106" s="14" t="s">
        <v>35</v>
      </c>
      <c r="AX106" s="14" t="s">
        <v>73</v>
      </c>
      <c r="AY106" s="253" t="s">
        <v>127</v>
      </c>
    </row>
    <row r="107" s="14" customFormat="1">
      <c r="A107" s="14"/>
      <c r="B107" s="244"/>
      <c r="C107" s="245"/>
      <c r="D107" s="234" t="s">
        <v>137</v>
      </c>
      <c r="E107" s="246" t="s">
        <v>19</v>
      </c>
      <c r="F107" s="247" t="s">
        <v>230</v>
      </c>
      <c r="G107" s="245"/>
      <c r="H107" s="246" t="s">
        <v>19</v>
      </c>
      <c r="I107" s="248"/>
      <c r="J107" s="245"/>
      <c r="K107" s="245"/>
      <c r="L107" s="249"/>
      <c r="M107" s="250"/>
      <c r="N107" s="251"/>
      <c r="O107" s="251"/>
      <c r="P107" s="251"/>
      <c r="Q107" s="251"/>
      <c r="R107" s="251"/>
      <c r="S107" s="251"/>
      <c r="T107" s="252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T107" s="253" t="s">
        <v>137</v>
      </c>
      <c r="AU107" s="253" t="s">
        <v>82</v>
      </c>
      <c r="AV107" s="14" t="s">
        <v>80</v>
      </c>
      <c r="AW107" s="14" t="s">
        <v>35</v>
      </c>
      <c r="AX107" s="14" t="s">
        <v>73</v>
      </c>
      <c r="AY107" s="253" t="s">
        <v>127</v>
      </c>
    </row>
    <row r="108" s="14" customFormat="1">
      <c r="A108" s="14"/>
      <c r="B108" s="244"/>
      <c r="C108" s="245"/>
      <c r="D108" s="234" t="s">
        <v>137</v>
      </c>
      <c r="E108" s="246" t="s">
        <v>19</v>
      </c>
      <c r="F108" s="247" t="s">
        <v>231</v>
      </c>
      <c r="G108" s="245"/>
      <c r="H108" s="246" t="s">
        <v>19</v>
      </c>
      <c r="I108" s="248"/>
      <c r="J108" s="245"/>
      <c r="K108" s="245"/>
      <c r="L108" s="249"/>
      <c r="M108" s="250"/>
      <c r="N108" s="251"/>
      <c r="O108" s="251"/>
      <c r="P108" s="251"/>
      <c r="Q108" s="251"/>
      <c r="R108" s="251"/>
      <c r="S108" s="251"/>
      <c r="T108" s="252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T108" s="253" t="s">
        <v>137</v>
      </c>
      <c r="AU108" s="253" t="s">
        <v>82</v>
      </c>
      <c r="AV108" s="14" t="s">
        <v>80</v>
      </c>
      <c r="AW108" s="14" t="s">
        <v>35</v>
      </c>
      <c r="AX108" s="14" t="s">
        <v>73</v>
      </c>
      <c r="AY108" s="253" t="s">
        <v>127</v>
      </c>
    </row>
    <row r="109" s="13" customFormat="1">
      <c r="A109" s="13"/>
      <c r="B109" s="232"/>
      <c r="C109" s="233"/>
      <c r="D109" s="234" t="s">
        <v>137</v>
      </c>
      <c r="E109" s="235" t="s">
        <v>19</v>
      </c>
      <c r="F109" s="236" t="s">
        <v>80</v>
      </c>
      <c r="G109" s="233"/>
      <c r="H109" s="237">
        <v>1</v>
      </c>
      <c r="I109" s="238"/>
      <c r="J109" s="233"/>
      <c r="K109" s="233"/>
      <c r="L109" s="239"/>
      <c r="M109" s="240"/>
      <c r="N109" s="241"/>
      <c r="O109" s="241"/>
      <c r="P109" s="241"/>
      <c r="Q109" s="241"/>
      <c r="R109" s="241"/>
      <c r="S109" s="241"/>
      <c r="T109" s="242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43" t="s">
        <v>137</v>
      </c>
      <c r="AU109" s="243" t="s">
        <v>82</v>
      </c>
      <c r="AV109" s="13" t="s">
        <v>82</v>
      </c>
      <c r="AW109" s="13" t="s">
        <v>35</v>
      </c>
      <c r="AX109" s="13" t="s">
        <v>80</v>
      </c>
      <c r="AY109" s="243" t="s">
        <v>127</v>
      </c>
    </row>
    <row r="110" s="2" customFormat="1" ht="16.5" customHeight="1">
      <c r="A110" s="37"/>
      <c r="B110" s="38"/>
      <c r="C110" s="213" t="s">
        <v>163</v>
      </c>
      <c r="D110" s="213" t="s">
        <v>129</v>
      </c>
      <c r="E110" s="214" t="s">
        <v>232</v>
      </c>
      <c r="F110" s="215" t="s">
        <v>233</v>
      </c>
      <c r="G110" s="216" t="s">
        <v>211</v>
      </c>
      <c r="H110" s="217">
        <v>1</v>
      </c>
      <c r="I110" s="218"/>
      <c r="J110" s="219">
        <f>ROUND(I110*H110,2)</f>
        <v>0</v>
      </c>
      <c r="K110" s="220"/>
      <c r="L110" s="43"/>
      <c r="M110" s="221" t="s">
        <v>19</v>
      </c>
      <c r="N110" s="222" t="s">
        <v>46</v>
      </c>
      <c r="O110" s="84"/>
      <c r="P110" s="223">
        <f>O110*H110</f>
        <v>0</v>
      </c>
      <c r="Q110" s="223">
        <v>0</v>
      </c>
      <c r="R110" s="223">
        <f>Q110*H110</f>
        <v>0</v>
      </c>
      <c r="S110" s="223">
        <v>0</v>
      </c>
      <c r="T110" s="224">
        <f>S110*H110</f>
        <v>0</v>
      </c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  <c r="AR110" s="225" t="s">
        <v>212</v>
      </c>
      <c r="AT110" s="225" t="s">
        <v>129</v>
      </c>
      <c r="AU110" s="225" t="s">
        <v>82</v>
      </c>
      <c r="AY110" s="16" t="s">
        <v>127</v>
      </c>
      <c r="BE110" s="226">
        <f>IF(N110="základní",J110,0)</f>
        <v>0</v>
      </c>
      <c r="BF110" s="226">
        <f>IF(N110="snížená",J110,0)</f>
        <v>0</v>
      </c>
      <c r="BG110" s="226">
        <f>IF(N110="zákl. přenesená",J110,0)</f>
        <v>0</v>
      </c>
      <c r="BH110" s="226">
        <f>IF(N110="sníž. přenesená",J110,0)</f>
        <v>0</v>
      </c>
      <c r="BI110" s="226">
        <f>IF(N110="nulová",J110,0)</f>
        <v>0</v>
      </c>
      <c r="BJ110" s="16" t="s">
        <v>133</v>
      </c>
      <c r="BK110" s="226">
        <f>ROUND(I110*H110,2)</f>
        <v>0</v>
      </c>
      <c r="BL110" s="16" t="s">
        <v>212</v>
      </c>
      <c r="BM110" s="225" t="s">
        <v>234</v>
      </c>
    </row>
    <row r="111" s="14" customFormat="1">
      <c r="A111" s="14"/>
      <c r="B111" s="244"/>
      <c r="C111" s="245"/>
      <c r="D111" s="234" t="s">
        <v>137</v>
      </c>
      <c r="E111" s="246" t="s">
        <v>19</v>
      </c>
      <c r="F111" s="247" t="s">
        <v>151</v>
      </c>
      <c r="G111" s="245"/>
      <c r="H111" s="246" t="s">
        <v>19</v>
      </c>
      <c r="I111" s="248"/>
      <c r="J111" s="245"/>
      <c r="K111" s="245"/>
      <c r="L111" s="249"/>
      <c r="M111" s="250"/>
      <c r="N111" s="251"/>
      <c r="O111" s="251"/>
      <c r="P111" s="251"/>
      <c r="Q111" s="251"/>
      <c r="R111" s="251"/>
      <c r="S111" s="251"/>
      <c r="T111" s="252"/>
      <c r="U111" s="14"/>
      <c r="V111" s="14"/>
      <c r="W111" s="14"/>
      <c r="X111" s="14"/>
      <c r="Y111" s="14"/>
      <c r="Z111" s="14"/>
      <c r="AA111" s="14"/>
      <c r="AB111" s="14"/>
      <c r="AC111" s="14"/>
      <c r="AD111" s="14"/>
      <c r="AE111" s="14"/>
      <c r="AT111" s="253" t="s">
        <v>137</v>
      </c>
      <c r="AU111" s="253" t="s">
        <v>82</v>
      </c>
      <c r="AV111" s="14" t="s">
        <v>80</v>
      </c>
      <c r="AW111" s="14" t="s">
        <v>35</v>
      </c>
      <c r="AX111" s="14" t="s">
        <v>73</v>
      </c>
      <c r="AY111" s="253" t="s">
        <v>127</v>
      </c>
    </row>
    <row r="112" s="14" customFormat="1">
      <c r="A112" s="14"/>
      <c r="B112" s="244"/>
      <c r="C112" s="245"/>
      <c r="D112" s="234" t="s">
        <v>137</v>
      </c>
      <c r="E112" s="246" t="s">
        <v>19</v>
      </c>
      <c r="F112" s="247" t="s">
        <v>235</v>
      </c>
      <c r="G112" s="245"/>
      <c r="H112" s="246" t="s">
        <v>19</v>
      </c>
      <c r="I112" s="248"/>
      <c r="J112" s="245"/>
      <c r="K112" s="245"/>
      <c r="L112" s="249"/>
      <c r="M112" s="250"/>
      <c r="N112" s="251"/>
      <c r="O112" s="251"/>
      <c r="P112" s="251"/>
      <c r="Q112" s="251"/>
      <c r="R112" s="251"/>
      <c r="S112" s="251"/>
      <c r="T112" s="252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T112" s="253" t="s">
        <v>137</v>
      </c>
      <c r="AU112" s="253" t="s">
        <v>82</v>
      </c>
      <c r="AV112" s="14" t="s">
        <v>80</v>
      </c>
      <c r="AW112" s="14" t="s">
        <v>35</v>
      </c>
      <c r="AX112" s="14" t="s">
        <v>73</v>
      </c>
      <c r="AY112" s="253" t="s">
        <v>127</v>
      </c>
    </row>
    <row r="113" s="14" customFormat="1">
      <c r="A113" s="14"/>
      <c r="B113" s="244"/>
      <c r="C113" s="245"/>
      <c r="D113" s="234" t="s">
        <v>137</v>
      </c>
      <c r="E113" s="246" t="s">
        <v>19</v>
      </c>
      <c r="F113" s="247" t="s">
        <v>236</v>
      </c>
      <c r="G113" s="245"/>
      <c r="H113" s="246" t="s">
        <v>19</v>
      </c>
      <c r="I113" s="248"/>
      <c r="J113" s="245"/>
      <c r="K113" s="245"/>
      <c r="L113" s="249"/>
      <c r="M113" s="250"/>
      <c r="N113" s="251"/>
      <c r="O113" s="251"/>
      <c r="P113" s="251"/>
      <c r="Q113" s="251"/>
      <c r="R113" s="251"/>
      <c r="S113" s="251"/>
      <c r="T113" s="252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253" t="s">
        <v>137</v>
      </c>
      <c r="AU113" s="253" t="s">
        <v>82</v>
      </c>
      <c r="AV113" s="14" t="s">
        <v>80</v>
      </c>
      <c r="AW113" s="14" t="s">
        <v>35</v>
      </c>
      <c r="AX113" s="14" t="s">
        <v>73</v>
      </c>
      <c r="AY113" s="253" t="s">
        <v>127</v>
      </c>
    </row>
    <row r="114" s="14" customFormat="1">
      <c r="A114" s="14"/>
      <c r="B114" s="244"/>
      <c r="C114" s="245"/>
      <c r="D114" s="234" t="s">
        <v>137</v>
      </c>
      <c r="E114" s="246" t="s">
        <v>19</v>
      </c>
      <c r="F114" s="247" t="s">
        <v>237</v>
      </c>
      <c r="G114" s="245"/>
      <c r="H114" s="246" t="s">
        <v>19</v>
      </c>
      <c r="I114" s="248"/>
      <c r="J114" s="245"/>
      <c r="K114" s="245"/>
      <c r="L114" s="249"/>
      <c r="M114" s="250"/>
      <c r="N114" s="251"/>
      <c r="O114" s="251"/>
      <c r="P114" s="251"/>
      <c r="Q114" s="251"/>
      <c r="R114" s="251"/>
      <c r="S114" s="251"/>
      <c r="T114" s="252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T114" s="253" t="s">
        <v>137</v>
      </c>
      <c r="AU114" s="253" t="s">
        <v>82</v>
      </c>
      <c r="AV114" s="14" t="s">
        <v>80</v>
      </c>
      <c r="AW114" s="14" t="s">
        <v>35</v>
      </c>
      <c r="AX114" s="14" t="s">
        <v>73</v>
      </c>
      <c r="AY114" s="253" t="s">
        <v>127</v>
      </c>
    </row>
    <row r="115" s="14" customFormat="1">
      <c r="A115" s="14"/>
      <c r="B115" s="244"/>
      <c r="C115" s="245"/>
      <c r="D115" s="234" t="s">
        <v>137</v>
      </c>
      <c r="E115" s="246" t="s">
        <v>19</v>
      </c>
      <c r="F115" s="247" t="s">
        <v>238</v>
      </c>
      <c r="G115" s="245"/>
      <c r="H115" s="246" t="s">
        <v>19</v>
      </c>
      <c r="I115" s="248"/>
      <c r="J115" s="245"/>
      <c r="K115" s="245"/>
      <c r="L115" s="249"/>
      <c r="M115" s="250"/>
      <c r="N115" s="251"/>
      <c r="O115" s="251"/>
      <c r="P115" s="251"/>
      <c r="Q115" s="251"/>
      <c r="R115" s="251"/>
      <c r="S115" s="251"/>
      <c r="T115" s="252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253" t="s">
        <v>137</v>
      </c>
      <c r="AU115" s="253" t="s">
        <v>82</v>
      </c>
      <c r="AV115" s="14" t="s">
        <v>80</v>
      </c>
      <c r="AW115" s="14" t="s">
        <v>35</v>
      </c>
      <c r="AX115" s="14" t="s">
        <v>73</v>
      </c>
      <c r="AY115" s="253" t="s">
        <v>127</v>
      </c>
    </row>
    <row r="116" s="14" customFormat="1">
      <c r="A116" s="14"/>
      <c r="B116" s="244"/>
      <c r="C116" s="245"/>
      <c r="D116" s="234" t="s">
        <v>137</v>
      </c>
      <c r="E116" s="246" t="s">
        <v>19</v>
      </c>
      <c r="F116" s="247" t="s">
        <v>239</v>
      </c>
      <c r="G116" s="245"/>
      <c r="H116" s="246" t="s">
        <v>19</v>
      </c>
      <c r="I116" s="248"/>
      <c r="J116" s="245"/>
      <c r="K116" s="245"/>
      <c r="L116" s="249"/>
      <c r="M116" s="250"/>
      <c r="N116" s="251"/>
      <c r="O116" s="251"/>
      <c r="P116" s="251"/>
      <c r="Q116" s="251"/>
      <c r="R116" s="251"/>
      <c r="S116" s="251"/>
      <c r="T116" s="252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T116" s="253" t="s">
        <v>137</v>
      </c>
      <c r="AU116" s="253" t="s">
        <v>82</v>
      </c>
      <c r="AV116" s="14" t="s">
        <v>80</v>
      </c>
      <c r="AW116" s="14" t="s">
        <v>35</v>
      </c>
      <c r="AX116" s="14" t="s">
        <v>73</v>
      </c>
      <c r="AY116" s="253" t="s">
        <v>127</v>
      </c>
    </row>
    <row r="117" s="14" customFormat="1">
      <c r="A117" s="14"/>
      <c r="B117" s="244"/>
      <c r="C117" s="245"/>
      <c r="D117" s="234" t="s">
        <v>137</v>
      </c>
      <c r="E117" s="246" t="s">
        <v>19</v>
      </c>
      <c r="F117" s="247" t="s">
        <v>240</v>
      </c>
      <c r="G117" s="245"/>
      <c r="H117" s="246" t="s">
        <v>19</v>
      </c>
      <c r="I117" s="248"/>
      <c r="J117" s="245"/>
      <c r="K117" s="245"/>
      <c r="L117" s="249"/>
      <c r="M117" s="250"/>
      <c r="N117" s="251"/>
      <c r="O117" s="251"/>
      <c r="P117" s="251"/>
      <c r="Q117" s="251"/>
      <c r="R117" s="251"/>
      <c r="S117" s="251"/>
      <c r="T117" s="252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T117" s="253" t="s">
        <v>137</v>
      </c>
      <c r="AU117" s="253" t="s">
        <v>82</v>
      </c>
      <c r="AV117" s="14" t="s">
        <v>80</v>
      </c>
      <c r="AW117" s="14" t="s">
        <v>35</v>
      </c>
      <c r="AX117" s="14" t="s">
        <v>73</v>
      </c>
      <c r="AY117" s="253" t="s">
        <v>127</v>
      </c>
    </row>
    <row r="118" s="14" customFormat="1">
      <c r="A118" s="14"/>
      <c r="B118" s="244"/>
      <c r="C118" s="245"/>
      <c r="D118" s="234" t="s">
        <v>137</v>
      </c>
      <c r="E118" s="246" t="s">
        <v>19</v>
      </c>
      <c r="F118" s="247" t="s">
        <v>241</v>
      </c>
      <c r="G118" s="245"/>
      <c r="H118" s="246" t="s">
        <v>19</v>
      </c>
      <c r="I118" s="248"/>
      <c r="J118" s="245"/>
      <c r="K118" s="245"/>
      <c r="L118" s="249"/>
      <c r="M118" s="250"/>
      <c r="N118" s="251"/>
      <c r="O118" s="251"/>
      <c r="P118" s="251"/>
      <c r="Q118" s="251"/>
      <c r="R118" s="251"/>
      <c r="S118" s="251"/>
      <c r="T118" s="252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T118" s="253" t="s">
        <v>137</v>
      </c>
      <c r="AU118" s="253" t="s">
        <v>82</v>
      </c>
      <c r="AV118" s="14" t="s">
        <v>80</v>
      </c>
      <c r="AW118" s="14" t="s">
        <v>35</v>
      </c>
      <c r="AX118" s="14" t="s">
        <v>73</v>
      </c>
      <c r="AY118" s="253" t="s">
        <v>127</v>
      </c>
    </row>
    <row r="119" s="13" customFormat="1">
      <c r="A119" s="13"/>
      <c r="B119" s="232"/>
      <c r="C119" s="233"/>
      <c r="D119" s="234" t="s">
        <v>137</v>
      </c>
      <c r="E119" s="235" t="s">
        <v>19</v>
      </c>
      <c r="F119" s="236" t="s">
        <v>80</v>
      </c>
      <c r="G119" s="233"/>
      <c r="H119" s="237">
        <v>1</v>
      </c>
      <c r="I119" s="238"/>
      <c r="J119" s="233"/>
      <c r="K119" s="233"/>
      <c r="L119" s="239"/>
      <c r="M119" s="240"/>
      <c r="N119" s="241"/>
      <c r="O119" s="241"/>
      <c r="P119" s="241"/>
      <c r="Q119" s="241"/>
      <c r="R119" s="241"/>
      <c r="S119" s="241"/>
      <c r="T119" s="242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43" t="s">
        <v>137</v>
      </c>
      <c r="AU119" s="243" t="s">
        <v>82</v>
      </c>
      <c r="AV119" s="13" t="s">
        <v>82</v>
      </c>
      <c r="AW119" s="13" t="s">
        <v>35</v>
      </c>
      <c r="AX119" s="13" t="s">
        <v>80</v>
      </c>
      <c r="AY119" s="243" t="s">
        <v>127</v>
      </c>
    </row>
    <row r="120" s="12" customFormat="1" ht="22.8" customHeight="1">
      <c r="A120" s="12"/>
      <c r="B120" s="197"/>
      <c r="C120" s="198"/>
      <c r="D120" s="199" t="s">
        <v>72</v>
      </c>
      <c r="E120" s="211" t="s">
        <v>242</v>
      </c>
      <c r="F120" s="211" t="s">
        <v>243</v>
      </c>
      <c r="G120" s="198"/>
      <c r="H120" s="198"/>
      <c r="I120" s="201"/>
      <c r="J120" s="212">
        <f>BK120</f>
        <v>0</v>
      </c>
      <c r="K120" s="198"/>
      <c r="L120" s="203"/>
      <c r="M120" s="204"/>
      <c r="N120" s="205"/>
      <c r="O120" s="205"/>
      <c r="P120" s="206">
        <f>SUM(P121:P159)</f>
        <v>0</v>
      </c>
      <c r="Q120" s="205"/>
      <c r="R120" s="206">
        <f>SUM(R121:R159)</f>
        <v>0</v>
      </c>
      <c r="S120" s="205"/>
      <c r="T120" s="207">
        <f>SUM(T121:T159)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08" t="s">
        <v>163</v>
      </c>
      <c r="AT120" s="209" t="s">
        <v>72</v>
      </c>
      <c r="AU120" s="209" t="s">
        <v>80</v>
      </c>
      <c r="AY120" s="208" t="s">
        <v>127</v>
      </c>
      <c r="BK120" s="210">
        <f>SUM(BK121:BK159)</f>
        <v>0</v>
      </c>
    </row>
    <row r="121" s="2" customFormat="1" ht="24.15" customHeight="1">
      <c r="A121" s="37"/>
      <c r="B121" s="38"/>
      <c r="C121" s="213" t="s">
        <v>176</v>
      </c>
      <c r="D121" s="213" t="s">
        <v>129</v>
      </c>
      <c r="E121" s="214" t="s">
        <v>244</v>
      </c>
      <c r="F121" s="215" t="s">
        <v>245</v>
      </c>
      <c r="G121" s="216" t="s">
        <v>211</v>
      </c>
      <c r="H121" s="217">
        <v>1</v>
      </c>
      <c r="I121" s="218"/>
      <c r="J121" s="219">
        <f>ROUND(I121*H121,2)</f>
        <v>0</v>
      </c>
      <c r="K121" s="220"/>
      <c r="L121" s="43"/>
      <c r="M121" s="221" t="s">
        <v>19</v>
      </c>
      <c r="N121" s="222" t="s">
        <v>46</v>
      </c>
      <c r="O121" s="84"/>
      <c r="P121" s="223">
        <f>O121*H121</f>
        <v>0</v>
      </c>
      <c r="Q121" s="223">
        <v>0</v>
      </c>
      <c r="R121" s="223">
        <f>Q121*H121</f>
        <v>0</v>
      </c>
      <c r="S121" s="223">
        <v>0</v>
      </c>
      <c r="T121" s="224">
        <f>S121*H121</f>
        <v>0</v>
      </c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R121" s="225" t="s">
        <v>212</v>
      </c>
      <c r="AT121" s="225" t="s">
        <v>129</v>
      </c>
      <c r="AU121" s="225" t="s">
        <v>82</v>
      </c>
      <c r="AY121" s="16" t="s">
        <v>127</v>
      </c>
      <c r="BE121" s="226">
        <f>IF(N121="základní",J121,0)</f>
        <v>0</v>
      </c>
      <c r="BF121" s="226">
        <f>IF(N121="snížená",J121,0)</f>
        <v>0</v>
      </c>
      <c r="BG121" s="226">
        <f>IF(N121="zákl. přenesená",J121,0)</f>
        <v>0</v>
      </c>
      <c r="BH121" s="226">
        <f>IF(N121="sníž. přenesená",J121,0)</f>
        <v>0</v>
      </c>
      <c r="BI121" s="226">
        <f>IF(N121="nulová",J121,0)</f>
        <v>0</v>
      </c>
      <c r="BJ121" s="16" t="s">
        <v>133</v>
      </c>
      <c r="BK121" s="226">
        <f>ROUND(I121*H121,2)</f>
        <v>0</v>
      </c>
      <c r="BL121" s="16" t="s">
        <v>212</v>
      </c>
      <c r="BM121" s="225" t="s">
        <v>246</v>
      </c>
    </row>
    <row r="122" s="14" customFormat="1">
      <c r="A122" s="14"/>
      <c r="B122" s="244"/>
      <c r="C122" s="245"/>
      <c r="D122" s="234" t="s">
        <v>137</v>
      </c>
      <c r="E122" s="246" t="s">
        <v>19</v>
      </c>
      <c r="F122" s="247" t="s">
        <v>247</v>
      </c>
      <c r="G122" s="245"/>
      <c r="H122" s="246" t="s">
        <v>19</v>
      </c>
      <c r="I122" s="248"/>
      <c r="J122" s="245"/>
      <c r="K122" s="245"/>
      <c r="L122" s="249"/>
      <c r="M122" s="250"/>
      <c r="N122" s="251"/>
      <c r="O122" s="251"/>
      <c r="P122" s="251"/>
      <c r="Q122" s="251"/>
      <c r="R122" s="251"/>
      <c r="S122" s="251"/>
      <c r="T122" s="252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53" t="s">
        <v>137</v>
      </c>
      <c r="AU122" s="253" t="s">
        <v>82</v>
      </c>
      <c r="AV122" s="14" t="s">
        <v>80</v>
      </c>
      <c r="AW122" s="14" t="s">
        <v>35</v>
      </c>
      <c r="AX122" s="14" t="s">
        <v>73</v>
      </c>
      <c r="AY122" s="253" t="s">
        <v>127</v>
      </c>
    </row>
    <row r="123" s="14" customFormat="1">
      <c r="A123" s="14"/>
      <c r="B123" s="244"/>
      <c r="C123" s="245"/>
      <c r="D123" s="234" t="s">
        <v>137</v>
      </c>
      <c r="E123" s="246" t="s">
        <v>19</v>
      </c>
      <c r="F123" s="247" t="s">
        <v>248</v>
      </c>
      <c r="G123" s="245"/>
      <c r="H123" s="246" t="s">
        <v>19</v>
      </c>
      <c r="I123" s="248"/>
      <c r="J123" s="245"/>
      <c r="K123" s="245"/>
      <c r="L123" s="249"/>
      <c r="M123" s="250"/>
      <c r="N123" s="251"/>
      <c r="O123" s="251"/>
      <c r="P123" s="251"/>
      <c r="Q123" s="251"/>
      <c r="R123" s="251"/>
      <c r="S123" s="251"/>
      <c r="T123" s="252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253" t="s">
        <v>137</v>
      </c>
      <c r="AU123" s="253" t="s">
        <v>82</v>
      </c>
      <c r="AV123" s="14" t="s">
        <v>80</v>
      </c>
      <c r="AW123" s="14" t="s">
        <v>35</v>
      </c>
      <c r="AX123" s="14" t="s">
        <v>73</v>
      </c>
      <c r="AY123" s="253" t="s">
        <v>127</v>
      </c>
    </row>
    <row r="124" s="14" customFormat="1">
      <c r="A124" s="14"/>
      <c r="B124" s="244"/>
      <c r="C124" s="245"/>
      <c r="D124" s="234" t="s">
        <v>137</v>
      </c>
      <c r="E124" s="246" t="s">
        <v>19</v>
      </c>
      <c r="F124" s="247" t="s">
        <v>249</v>
      </c>
      <c r="G124" s="245"/>
      <c r="H124" s="246" t="s">
        <v>19</v>
      </c>
      <c r="I124" s="248"/>
      <c r="J124" s="245"/>
      <c r="K124" s="245"/>
      <c r="L124" s="249"/>
      <c r="M124" s="250"/>
      <c r="N124" s="251"/>
      <c r="O124" s="251"/>
      <c r="P124" s="251"/>
      <c r="Q124" s="251"/>
      <c r="R124" s="251"/>
      <c r="S124" s="251"/>
      <c r="T124" s="252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53" t="s">
        <v>137</v>
      </c>
      <c r="AU124" s="253" t="s">
        <v>82</v>
      </c>
      <c r="AV124" s="14" t="s">
        <v>80</v>
      </c>
      <c r="AW124" s="14" t="s">
        <v>35</v>
      </c>
      <c r="AX124" s="14" t="s">
        <v>73</v>
      </c>
      <c r="AY124" s="253" t="s">
        <v>127</v>
      </c>
    </row>
    <row r="125" s="14" customFormat="1">
      <c r="A125" s="14"/>
      <c r="B125" s="244"/>
      <c r="C125" s="245"/>
      <c r="D125" s="234" t="s">
        <v>137</v>
      </c>
      <c r="E125" s="246" t="s">
        <v>19</v>
      </c>
      <c r="F125" s="247" t="s">
        <v>250</v>
      </c>
      <c r="G125" s="245"/>
      <c r="H125" s="246" t="s">
        <v>19</v>
      </c>
      <c r="I125" s="248"/>
      <c r="J125" s="245"/>
      <c r="K125" s="245"/>
      <c r="L125" s="249"/>
      <c r="M125" s="250"/>
      <c r="N125" s="251"/>
      <c r="O125" s="251"/>
      <c r="P125" s="251"/>
      <c r="Q125" s="251"/>
      <c r="R125" s="251"/>
      <c r="S125" s="251"/>
      <c r="T125" s="252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253" t="s">
        <v>137</v>
      </c>
      <c r="AU125" s="253" t="s">
        <v>82</v>
      </c>
      <c r="AV125" s="14" t="s">
        <v>80</v>
      </c>
      <c r="AW125" s="14" t="s">
        <v>35</v>
      </c>
      <c r="AX125" s="14" t="s">
        <v>73</v>
      </c>
      <c r="AY125" s="253" t="s">
        <v>127</v>
      </c>
    </row>
    <row r="126" s="14" customFormat="1">
      <c r="A126" s="14"/>
      <c r="B126" s="244"/>
      <c r="C126" s="245"/>
      <c r="D126" s="234" t="s">
        <v>137</v>
      </c>
      <c r="E126" s="246" t="s">
        <v>19</v>
      </c>
      <c r="F126" s="247" t="s">
        <v>251</v>
      </c>
      <c r="G126" s="245"/>
      <c r="H126" s="246" t="s">
        <v>19</v>
      </c>
      <c r="I126" s="248"/>
      <c r="J126" s="245"/>
      <c r="K126" s="245"/>
      <c r="L126" s="249"/>
      <c r="M126" s="250"/>
      <c r="N126" s="251"/>
      <c r="O126" s="251"/>
      <c r="P126" s="251"/>
      <c r="Q126" s="251"/>
      <c r="R126" s="251"/>
      <c r="S126" s="251"/>
      <c r="T126" s="252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53" t="s">
        <v>137</v>
      </c>
      <c r="AU126" s="253" t="s">
        <v>82</v>
      </c>
      <c r="AV126" s="14" t="s">
        <v>80</v>
      </c>
      <c r="AW126" s="14" t="s">
        <v>35</v>
      </c>
      <c r="AX126" s="14" t="s">
        <v>73</v>
      </c>
      <c r="AY126" s="253" t="s">
        <v>127</v>
      </c>
    </row>
    <row r="127" s="14" customFormat="1">
      <c r="A127" s="14"/>
      <c r="B127" s="244"/>
      <c r="C127" s="245"/>
      <c r="D127" s="234" t="s">
        <v>137</v>
      </c>
      <c r="E127" s="246" t="s">
        <v>19</v>
      </c>
      <c r="F127" s="247" t="s">
        <v>252</v>
      </c>
      <c r="G127" s="245"/>
      <c r="H127" s="246" t="s">
        <v>19</v>
      </c>
      <c r="I127" s="248"/>
      <c r="J127" s="245"/>
      <c r="K127" s="245"/>
      <c r="L127" s="249"/>
      <c r="M127" s="250"/>
      <c r="N127" s="251"/>
      <c r="O127" s="251"/>
      <c r="P127" s="251"/>
      <c r="Q127" s="251"/>
      <c r="R127" s="251"/>
      <c r="S127" s="251"/>
      <c r="T127" s="252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53" t="s">
        <v>137</v>
      </c>
      <c r="AU127" s="253" t="s">
        <v>82</v>
      </c>
      <c r="AV127" s="14" t="s">
        <v>80</v>
      </c>
      <c r="AW127" s="14" t="s">
        <v>35</v>
      </c>
      <c r="AX127" s="14" t="s">
        <v>73</v>
      </c>
      <c r="AY127" s="253" t="s">
        <v>127</v>
      </c>
    </row>
    <row r="128" s="14" customFormat="1">
      <c r="A128" s="14"/>
      <c r="B128" s="244"/>
      <c r="C128" s="245"/>
      <c r="D128" s="234" t="s">
        <v>137</v>
      </c>
      <c r="E128" s="246" t="s">
        <v>19</v>
      </c>
      <c r="F128" s="247" t="s">
        <v>253</v>
      </c>
      <c r="G128" s="245"/>
      <c r="H128" s="246" t="s">
        <v>19</v>
      </c>
      <c r="I128" s="248"/>
      <c r="J128" s="245"/>
      <c r="K128" s="245"/>
      <c r="L128" s="249"/>
      <c r="M128" s="250"/>
      <c r="N128" s="251"/>
      <c r="O128" s="251"/>
      <c r="P128" s="251"/>
      <c r="Q128" s="251"/>
      <c r="R128" s="251"/>
      <c r="S128" s="251"/>
      <c r="T128" s="252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53" t="s">
        <v>137</v>
      </c>
      <c r="AU128" s="253" t="s">
        <v>82</v>
      </c>
      <c r="AV128" s="14" t="s">
        <v>80</v>
      </c>
      <c r="AW128" s="14" t="s">
        <v>35</v>
      </c>
      <c r="AX128" s="14" t="s">
        <v>73</v>
      </c>
      <c r="AY128" s="253" t="s">
        <v>127</v>
      </c>
    </row>
    <row r="129" s="14" customFormat="1">
      <c r="A129" s="14"/>
      <c r="B129" s="244"/>
      <c r="C129" s="245"/>
      <c r="D129" s="234" t="s">
        <v>137</v>
      </c>
      <c r="E129" s="246" t="s">
        <v>19</v>
      </c>
      <c r="F129" s="247" t="s">
        <v>252</v>
      </c>
      <c r="G129" s="245"/>
      <c r="H129" s="246" t="s">
        <v>19</v>
      </c>
      <c r="I129" s="248"/>
      <c r="J129" s="245"/>
      <c r="K129" s="245"/>
      <c r="L129" s="249"/>
      <c r="M129" s="250"/>
      <c r="N129" s="251"/>
      <c r="O129" s="251"/>
      <c r="P129" s="251"/>
      <c r="Q129" s="251"/>
      <c r="R129" s="251"/>
      <c r="S129" s="251"/>
      <c r="T129" s="252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53" t="s">
        <v>137</v>
      </c>
      <c r="AU129" s="253" t="s">
        <v>82</v>
      </c>
      <c r="AV129" s="14" t="s">
        <v>80</v>
      </c>
      <c r="AW129" s="14" t="s">
        <v>35</v>
      </c>
      <c r="AX129" s="14" t="s">
        <v>73</v>
      </c>
      <c r="AY129" s="253" t="s">
        <v>127</v>
      </c>
    </row>
    <row r="130" s="14" customFormat="1">
      <c r="A130" s="14"/>
      <c r="B130" s="244"/>
      <c r="C130" s="245"/>
      <c r="D130" s="234" t="s">
        <v>137</v>
      </c>
      <c r="E130" s="246" t="s">
        <v>19</v>
      </c>
      <c r="F130" s="247" t="s">
        <v>254</v>
      </c>
      <c r="G130" s="245"/>
      <c r="H130" s="246" t="s">
        <v>19</v>
      </c>
      <c r="I130" s="248"/>
      <c r="J130" s="245"/>
      <c r="K130" s="245"/>
      <c r="L130" s="249"/>
      <c r="M130" s="250"/>
      <c r="N130" s="251"/>
      <c r="O130" s="251"/>
      <c r="P130" s="251"/>
      <c r="Q130" s="251"/>
      <c r="R130" s="251"/>
      <c r="S130" s="251"/>
      <c r="T130" s="252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53" t="s">
        <v>137</v>
      </c>
      <c r="AU130" s="253" t="s">
        <v>82</v>
      </c>
      <c r="AV130" s="14" t="s">
        <v>80</v>
      </c>
      <c r="AW130" s="14" t="s">
        <v>35</v>
      </c>
      <c r="AX130" s="14" t="s">
        <v>73</v>
      </c>
      <c r="AY130" s="253" t="s">
        <v>127</v>
      </c>
    </row>
    <row r="131" s="14" customFormat="1">
      <c r="A131" s="14"/>
      <c r="B131" s="244"/>
      <c r="C131" s="245"/>
      <c r="D131" s="234" t="s">
        <v>137</v>
      </c>
      <c r="E131" s="246" t="s">
        <v>19</v>
      </c>
      <c r="F131" s="247" t="s">
        <v>255</v>
      </c>
      <c r="G131" s="245"/>
      <c r="H131" s="246" t="s">
        <v>19</v>
      </c>
      <c r="I131" s="248"/>
      <c r="J131" s="245"/>
      <c r="K131" s="245"/>
      <c r="L131" s="249"/>
      <c r="M131" s="250"/>
      <c r="N131" s="251"/>
      <c r="O131" s="251"/>
      <c r="P131" s="251"/>
      <c r="Q131" s="251"/>
      <c r="R131" s="251"/>
      <c r="S131" s="251"/>
      <c r="T131" s="252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53" t="s">
        <v>137</v>
      </c>
      <c r="AU131" s="253" t="s">
        <v>82</v>
      </c>
      <c r="AV131" s="14" t="s">
        <v>80</v>
      </c>
      <c r="AW131" s="14" t="s">
        <v>35</v>
      </c>
      <c r="AX131" s="14" t="s">
        <v>73</v>
      </c>
      <c r="AY131" s="253" t="s">
        <v>127</v>
      </c>
    </row>
    <row r="132" s="14" customFormat="1">
      <c r="A132" s="14"/>
      <c r="B132" s="244"/>
      <c r="C132" s="245"/>
      <c r="D132" s="234" t="s">
        <v>137</v>
      </c>
      <c r="E132" s="246" t="s">
        <v>19</v>
      </c>
      <c r="F132" s="247" t="s">
        <v>256</v>
      </c>
      <c r="G132" s="245"/>
      <c r="H132" s="246" t="s">
        <v>19</v>
      </c>
      <c r="I132" s="248"/>
      <c r="J132" s="245"/>
      <c r="K132" s="245"/>
      <c r="L132" s="249"/>
      <c r="M132" s="250"/>
      <c r="N132" s="251"/>
      <c r="O132" s="251"/>
      <c r="P132" s="251"/>
      <c r="Q132" s="251"/>
      <c r="R132" s="251"/>
      <c r="S132" s="251"/>
      <c r="T132" s="252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53" t="s">
        <v>137</v>
      </c>
      <c r="AU132" s="253" t="s">
        <v>82</v>
      </c>
      <c r="AV132" s="14" t="s">
        <v>80</v>
      </c>
      <c r="AW132" s="14" t="s">
        <v>35</v>
      </c>
      <c r="AX132" s="14" t="s">
        <v>73</v>
      </c>
      <c r="AY132" s="253" t="s">
        <v>127</v>
      </c>
    </row>
    <row r="133" s="13" customFormat="1">
      <c r="A133" s="13"/>
      <c r="B133" s="232"/>
      <c r="C133" s="233"/>
      <c r="D133" s="234" t="s">
        <v>137</v>
      </c>
      <c r="E133" s="235" t="s">
        <v>19</v>
      </c>
      <c r="F133" s="236" t="s">
        <v>80</v>
      </c>
      <c r="G133" s="233"/>
      <c r="H133" s="237">
        <v>1</v>
      </c>
      <c r="I133" s="238"/>
      <c r="J133" s="233"/>
      <c r="K133" s="233"/>
      <c r="L133" s="239"/>
      <c r="M133" s="240"/>
      <c r="N133" s="241"/>
      <c r="O133" s="241"/>
      <c r="P133" s="241"/>
      <c r="Q133" s="241"/>
      <c r="R133" s="241"/>
      <c r="S133" s="241"/>
      <c r="T133" s="242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3" t="s">
        <v>137</v>
      </c>
      <c r="AU133" s="243" t="s">
        <v>82</v>
      </c>
      <c r="AV133" s="13" t="s">
        <v>82</v>
      </c>
      <c r="AW133" s="13" t="s">
        <v>35</v>
      </c>
      <c r="AX133" s="13" t="s">
        <v>80</v>
      </c>
      <c r="AY133" s="243" t="s">
        <v>127</v>
      </c>
    </row>
    <row r="134" s="2" customFormat="1" ht="37.8" customHeight="1">
      <c r="A134" s="37"/>
      <c r="B134" s="38"/>
      <c r="C134" s="213" t="s">
        <v>257</v>
      </c>
      <c r="D134" s="213" t="s">
        <v>129</v>
      </c>
      <c r="E134" s="214" t="s">
        <v>258</v>
      </c>
      <c r="F134" s="215" t="s">
        <v>259</v>
      </c>
      <c r="G134" s="216" t="s">
        <v>142</v>
      </c>
      <c r="H134" s="217">
        <v>1</v>
      </c>
      <c r="I134" s="218"/>
      <c r="J134" s="219">
        <f>ROUND(I134*H134,2)</f>
        <v>0</v>
      </c>
      <c r="K134" s="220"/>
      <c r="L134" s="43"/>
      <c r="M134" s="221" t="s">
        <v>19</v>
      </c>
      <c r="N134" s="222" t="s">
        <v>46</v>
      </c>
      <c r="O134" s="84"/>
      <c r="P134" s="223">
        <f>O134*H134</f>
        <v>0</v>
      </c>
      <c r="Q134" s="223">
        <v>0</v>
      </c>
      <c r="R134" s="223">
        <f>Q134*H134</f>
        <v>0</v>
      </c>
      <c r="S134" s="223">
        <v>0</v>
      </c>
      <c r="T134" s="224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25" t="s">
        <v>212</v>
      </c>
      <c r="AT134" s="225" t="s">
        <v>129</v>
      </c>
      <c r="AU134" s="225" t="s">
        <v>82</v>
      </c>
      <c r="AY134" s="16" t="s">
        <v>127</v>
      </c>
      <c r="BE134" s="226">
        <f>IF(N134="základní",J134,0)</f>
        <v>0</v>
      </c>
      <c r="BF134" s="226">
        <f>IF(N134="snížená",J134,0)</f>
        <v>0</v>
      </c>
      <c r="BG134" s="226">
        <f>IF(N134="zákl. přenesená",J134,0)</f>
        <v>0</v>
      </c>
      <c r="BH134" s="226">
        <f>IF(N134="sníž. přenesená",J134,0)</f>
        <v>0</v>
      </c>
      <c r="BI134" s="226">
        <f>IF(N134="nulová",J134,0)</f>
        <v>0</v>
      </c>
      <c r="BJ134" s="16" t="s">
        <v>133</v>
      </c>
      <c r="BK134" s="226">
        <f>ROUND(I134*H134,2)</f>
        <v>0</v>
      </c>
      <c r="BL134" s="16" t="s">
        <v>212</v>
      </c>
      <c r="BM134" s="225" t="s">
        <v>260</v>
      </c>
    </row>
    <row r="135" s="13" customFormat="1">
      <c r="A135" s="13"/>
      <c r="B135" s="232"/>
      <c r="C135" s="233"/>
      <c r="D135" s="234" t="s">
        <v>137</v>
      </c>
      <c r="E135" s="235" t="s">
        <v>19</v>
      </c>
      <c r="F135" s="236" t="s">
        <v>80</v>
      </c>
      <c r="G135" s="233"/>
      <c r="H135" s="237">
        <v>1</v>
      </c>
      <c r="I135" s="238"/>
      <c r="J135" s="233"/>
      <c r="K135" s="233"/>
      <c r="L135" s="239"/>
      <c r="M135" s="240"/>
      <c r="N135" s="241"/>
      <c r="O135" s="241"/>
      <c r="P135" s="241"/>
      <c r="Q135" s="241"/>
      <c r="R135" s="241"/>
      <c r="S135" s="241"/>
      <c r="T135" s="242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3" t="s">
        <v>137</v>
      </c>
      <c r="AU135" s="243" t="s">
        <v>82</v>
      </c>
      <c r="AV135" s="13" t="s">
        <v>82</v>
      </c>
      <c r="AW135" s="13" t="s">
        <v>35</v>
      </c>
      <c r="AX135" s="13" t="s">
        <v>80</v>
      </c>
      <c r="AY135" s="243" t="s">
        <v>127</v>
      </c>
    </row>
    <row r="136" s="2" customFormat="1" ht="16.5" customHeight="1">
      <c r="A136" s="37"/>
      <c r="B136" s="38"/>
      <c r="C136" s="213" t="s">
        <v>261</v>
      </c>
      <c r="D136" s="213" t="s">
        <v>129</v>
      </c>
      <c r="E136" s="214" t="s">
        <v>262</v>
      </c>
      <c r="F136" s="215" t="s">
        <v>263</v>
      </c>
      <c r="G136" s="216" t="s">
        <v>211</v>
      </c>
      <c r="H136" s="217">
        <v>1</v>
      </c>
      <c r="I136" s="218"/>
      <c r="J136" s="219">
        <f>ROUND(I136*H136,2)</f>
        <v>0</v>
      </c>
      <c r="K136" s="220"/>
      <c r="L136" s="43"/>
      <c r="M136" s="221" t="s">
        <v>19</v>
      </c>
      <c r="N136" s="222" t="s">
        <v>46</v>
      </c>
      <c r="O136" s="84"/>
      <c r="P136" s="223">
        <f>O136*H136</f>
        <v>0</v>
      </c>
      <c r="Q136" s="223">
        <v>0</v>
      </c>
      <c r="R136" s="223">
        <f>Q136*H136</f>
        <v>0</v>
      </c>
      <c r="S136" s="223">
        <v>0</v>
      </c>
      <c r="T136" s="224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25" t="s">
        <v>212</v>
      </c>
      <c r="AT136" s="225" t="s">
        <v>129</v>
      </c>
      <c r="AU136" s="225" t="s">
        <v>82</v>
      </c>
      <c r="AY136" s="16" t="s">
        <v>127</v>
      </c>
      <c r="BE136" s="226">
        <f>IF(N136="základní",J136,0)</f>
        <v>0</v>
      </c>
      <c r="BF136" s="226">
        <f>IF(N136="snížená",J136,0)</f>
        <v>0</v>
      </c>
      <c r="BG136" s="226">
        <f>IF(N136="zákl. přenesená",J136,0)</f>
        <v>0</v>
      </c>
      <c r="BH136" s="226">
        <f>IF(N136="sníž. přenesená",J136,0)</f>
        <v>0</v>
      </c>
      <c r="BI136" s="226">
        <f>IF(N136="nulová",J136,0)</f>
        <v>0</v>
      </c>
      <c r="BJ136" s="16" t="s">
        <v>133</v>
      </c>
      <c r="BK136" s="226">
        <f>ROUND(I136*H136,2)</f>
        <v>0</v>
      </c>
      <c r="BL136" s="16" t="s">
        <v>212</v>
      </c>
      <c r="BM136" s="225" t="s">
        <v>264</v>
      </c>
    </row>
    <row r="137" s="14" customFormat="1">
      <c r="A137" s="14"/>
      <c r="B137" s="244"/>
      <c r="C137" s="245"/>
      <c r="D137" s="234" t="s">
        <v>137</v>
      </c>
      <c r="E137" s="246" t="s">
        <v>19</v>
      </c>
      <c r="F137" s="247" t="s">
        <v>151</v>
      </c>
      <c r="G137" s="245"/>
      <c r="H137" s="246" t="s">
        <v>19</v>
      </c>
      <c r="I137" s="248"/>
      <c r="J137" s="245"/>
      <c r="K137" s="245"/>
      <c r="L137" s="249"/>
      <c r="M137" s="250"/>
      <c r="N137" s="251"/>
      <c r="O137" s="251"/>
      <c r="P137" s="251"/>
      <c r="Q137" s="251"/>
      <c r="R137" s="251"/>
      <c r="S137" s="251"/>
      <c r="T137" s="252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53" t="s">
        <v>137</v>
      </c>
      <c r="AU137" s="253" t="s">
        <v>82</v>
      </c>
      <c r="AV137" s="14" t="s">
        <v>80</v>
      </c>
      <c r="AW137" s="14" t="s">
        <v>35</v>
      </c>
      <c r="AX137" s="14" t="s">
        <v>73</v>
      </c>
      <c r="AY137" s="253" t="s">
        <v>127</v>
      </c>
    </row>
    <row r="138" s="14" customFormat="1">
      <c r="A138" s="14"/>
      <c r="B138" s="244"/>
      <c r="C138" s="245"/>
      <c r="D138" s="234" t="s">
        <v>137</v>
      </c>
      <c r="E138" s="246" t="s">
        <v>19</v>
      </c>
      <c r="F138" s="247" t="s">
        <v>265</v>
      </c>
      <c r="G138" s="245"/>
      <c r="H138" s="246" t="s">
        <v>19</v>
      </c>
      <c r="I138" s="248"/>
      <c r="J138" s="245"/>
      <c r="K138" s="245"/>
      <c r="L138" s="249"/>
      <c r="M138" s="250"/>
      <c r="N138" s="251"/>
      <c r="O138" s="251"/>
      <c r="P138" s="251"/>
      <c r="Q138" s="251"/>
      <c r="R138" s="251"/>
      <c r="S138" s="251"/>
      <c r="T138" s="252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53" t="s">
        <v>137</v>
      </c>
      <c r="AU138" s="253" t="s">
        <v>82</v>
      </c>
      <c r="AV138" s="14" t="s">
        <v>80</v>
      </c>
      <c r="AW138" s="14" t="s">
        <v>35</v>
      </c>
      <c r="AX138" s="14" t="s">
        <v>73</v>
      </c>
      <c r="AY138" s="253" t="s">
        <v>127</v>
      </c>
    </row>
    <row r="139" s="13" customFormat="1">
      <c r="A139" s="13"/>
      <c r="B139" s="232"/>
      <c r="C139" s="233"/>
      <c r="D139" s="234" t="s">
        <v>137</v>
      </c>
      <c r="E139" s="235" t="s">
        <v>19</v>
      </c>
      <c r="F139" s="236" t="s">
        <v>80</v>
      </c>
      <c r="G139" s="233"/>
      <c r="H139" s="237">
        <v>1</v>
      </c>
      <c r="I139" s="238"/>
      <c r="J139" s="233"/>
      <c r="K139" s="233"/>
      <c r="L139" s="239"/>
      <c r="M139" s="240"/>
      <c r="N139" s="241"/>
      <c r="O139" s="241"/>
      <c r="P139" s="241"/>
      <c r="Q139" s="241"/>
      <c r="R139" s="241"/>
      <c r="S139" s="241"/>
      <c r="T139" s="242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3" t="s">
        <v>137</v>
      </c>
      <c r="AU139" s="243" t="s">
        <v>82</v>
      </c>
      <c r="AV139" s="13" t="s">
        <v>82</v>
      </c>
      <c r="AW139" s="13" t="s">
        <v>35</v>
      </c>
      <c r="AX139" s="13" t="s">
        <v>80</v>
      </c>
      <c r="AY139" s="243" t="s">
        <v>127</v>
      </c>
    </row>
    <row r="140" s="2" customFormat="1" ht="16.5" customHeight="1">
      <c r="A140" s="37"/>
      <c r="B140" s="38"/>
      <c r="C140" s="213" t="s">
        <v>266</v>
      </c>
      <c r="D140" s="213" t="s">
        <v>129</v>
      </c>
      <c r="E140" s="214" t="s">
        <v>267</v>
      </c>
      <c r="F140" s="215" t="s">
        <v>268</v>
      </c>
      <c r="G140" s="216" t="s">
        <v>211</v>
      </c>
      <c r="H140" s="217">
        <v>1</v>
      </c>
      <c r="I140" s="218"/>
      <c r="J140" s="219">
        <f>ROUND(I140*H140,2)</f>
        <v>0</v>
      </c>
      <c r="K140" s="220"/>
      <c r="L140" s="43"/>
      <c r="M140" s="221" t="s">
        <v>19</v>
      </c>
      <c r="N140" s="222" t="s">
        <v>46</v>
      </c>
      <c r="O140" s="84"/>
      <c r="P140" s="223">
        <f>O140*H140</f>
        <v>0</v>
      </c>
      <c r="Q140" s="223">
        <v>0</v>
      </c>
      <c r="R140" s="223">
        <f>Q140*H140</f>
        <v>0</v>
      </c>
      <c r="S140" s="223">
        <v>0</v>
      </c>
      <c r="T140" s="224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25" t="s">
        <v>212</v>
      </c>
      <c r="AT140" s="225" t="s">
        <v>129</v>
      </c>
      <c r="AU140" s="225" t="s">
        <v>82</v>
      </c>
      <c r="AY140" s="16" t="s">
        <v>127</v>
      </c>
      <c r="BE140" s="226">
        <f>IF(N140="základní",J140,0)</f>
        <v>0</v>
      </c>
      <c r="BF140" s="226">
        <f>IF(N140="snížená",J140,0)</f>
        <v>0</v>
      </c>
      <c r="BG140" s="226">
        <f>IF(N140="zákl. přenesená",J140,0)</f>
        <v>0</v>
      </c>
      <c r="BH140" s="226">
        <f>IF(N140="sníž. přenesená",J140,0)</f>
        <v>0</v>
      </c>
      <c r="BI140" s="226">
        <f>IF(N140="nulová",J140,0)</f>
        <v>0</v>
      </c>
      <c r="BJ140" s="16" t="s">
        <v>133</v>
      </c>
      <c r="BK140" s="226">
        <f>ROUND(I140*H140,2)</f>
        <v>0</v>
      </c>
      <c r="BL140" s="16" t="s">
        <v>212</v>
      </c>
      <c r="BM140" s="225" t="s">
        <v>269</v>
      </c>
    </row>
    <row r="141" s="14" customFormat="1">
      <c r="A141" s="14"/>
      <c r="B141" s="244"/>
      <c r="C141" s="245"/>
      <c r="D141" s="234" t="s">
        <v>137</v>
      </c>
      <c r="E141" s="246" t="s">
        <v>19</v>
      </c>
      <c r="F141" s="247" t="s">
        <v>270</v>
      </c>
      <c r="G141" s="245"/>
      <c r="H141" s="246" t="s">
        <v>19</v>
      </c>
      <c r="I141" s="248"/>
      <c r="J141" s="245"/>
      <c r="K141" s="245"/>
      <c r="L141" s="249"/>
      <c r="M141" s="250"/>
      <c r="N141" s="251"/>
      <c r="O141" s="251"/>
      <c r="P141" s="251"/>
      <c r="Q141" s="251"/>
      <c r="R141" s="251"/>
      <c r="S141" s="251"/>
      <c r="T141" s="252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53" t="s">
        <v>137</v>
      </c>
      <c r="AU141" s="253" t="s">
        <v>82</v>
      </c>
      <c r="AV141" s="14" t="s">
        <v>80</v>
      </c>
      <c r="AW141" s="14" t="s">
        <v>35</v>
      </c>
      <c r="AX141" s="14" t="s">
        <v>73</v>
      </c>
      <c r="AY141" s="253" t="s">
        <v>127</v>
      </c>
    </row>
    <row r="142" s="13" customFormat="1">
      <c r="A142" s="13"/>
      <c r="B142" s="232"/>
      <c r="C142" s="233"/>
      <c r="D142" s="234" t="s">
        <v>137</v>
      </c>
      <c r="E142" s="235" t="s">
        <v>19</v>
      </c>
      <c r="F142" s="236" t="s">
        <v>80</v>
      </c>
      <c r="G142" s="233"/>
      <c r="H142" s="237">
        <v>1</v>
      </c>
      <c r="I142" s="238"/>
      <c r="J142" s="233"/>
      <c r="K142" s="233"/>
      <c r="L142" s="239"/>
      <c r="M142" s="240"/>
      <c r="N142" s="241"/>
      <c r="O142" s="241"/>
      <c r="P142" s="241"/>
      <c r="Q142" s="241"/>
      <c r="R142" s="241"/>
      <c r="S142" s="241"/>
      <c r="T142" s="242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3" t="s">
        <v>137</v>
      </c>
      <c r="AU142" s="243" t="s">
        <v>82</v>
      </c>
      <c r="AV142" s="13" t="s">
        <v>82</v>
      </c>
      <c r="AW142" s="13" t="s">
        <v>35</v>
      </c>
      <c r="AX142" s="13" t="s">
        <v>80</v>
      </c>
      <c r="AY142" s="243" t="s">
        <v>127</v>
      </c>
    </row>
    <row r="143" s="2" customFormat="1" ht="24.15" customHeight="1">
      <c r="A143" s="37"/>
      <c r="B143" s="38"/>
      <c r="C143" s="213" t="s">
        <v>182</v>
      </c>
      <c r="D143" s="213" t="s">
        <v>129</v>
      </c>
      <c r="E143" s="214" t="s">
        <v>271</v>
      </c>
      <c r="F143" s="215" t="s">
        <v>272</v>
      </c>
      <c r="G143" s="216" t="s">
        <v>211</v>
      </c>
      <c r="H143" s="217">
        <v>1</v>
      </c>
      <c r="I143" s="218"/>
      <c r="J143" s="219">
        <f>ROUND(I143*H143,2)</f>
        <v>0</v>
      </c>
      <c r="K143" s="220"/>
      <c r="L143" s="43"/>
      <c r="M143" s="221" t="s">
        <v>19</v>
      </c>
      <c r="N143" s="222" t="s">
        <v>46</v>
      </c>
      <c r="O143" s="84"/>
      <c r="P143" s="223">
        <f>O143*H143</f>
        <v>0</v>
      </c>
      <c r="Q143" s="223">
        <v>0</v>
      </c>
      <c r="R143" s="223">
        <f>Q143*H143</f>
        <v>0</v>
      </c>
      <c r="S143" s="223">
        <v>0</v>
      </c>
      <c r="T143" s="224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225" t="s">
        <v>212</v>
      </c>
      <c r="AT143" s="225" t="s">
        <v>129</v>
      </c>
      <c r="AU143" s="225" t="s">
        <v>82</v>
      </c>
      <c r="AY143" s="16" t="s">
        <v>127</v>
      </c>
      <c r="BE143" s="226">
        <f>IF(N143="základní",J143,0)</f>
        <v>0</v>
      </c>
      <c r="BF143" s="226">
        <f>IF(N143="snížená",J143,0)</f>
        <v>0</v>
      </c>
      <c r="BG143" s="226">
        <f>IF(N143="zákl. přenesená",J143,0)</f>
        <v>0</v>
      </c>
      <c r="BH143" s="226">
        <f>IF(N143="sníž. přenesená",J143,0)</f>
        <v>0</v>
      </c>
      <c r="BI143" s="226">
        <f>IF(N143="nulová",J143,0)</f>
        <v>0</v>
      </c>
      <c r="BJ143" s="16" t="s">
        <v>133</v>
      </c>
      <c r="BK143" s="226">
        <f>ROUND(I143*H143,2)</f>
        <v>0</v>
      </c>
      <c r="BL143" s="16" t="s">
        <v>212</v>
      </c>
      <c r="BM143" s="225" t="s">
        <v>273</v>
      </c>
    </row>
    <row r="144" s="14" customFormat="1">
      <c r="A144" s="14"/>
      <c r="B144" s="244"/>
      <c r="C144" s="245"/>
      <c r="D144" s="234" t="s">
        <v>137</v>
      </c>
      <c r="E144" s="246" t="s">
        <v>19</v>
      </c>
      <c r="F144" s="247" t="s">
        <v>274</v>
      </c>
      <c r="G144" s="245"/>
      <c r="H144" s="246" t="s">
        <v>19</v>
      </c>
      <c r="I144" s="248"/>
      <c r="J144" s="245"/>
      <c r="K144" s="245"/>
      <c r="L144" s="249"/>
      <c r="M144" s="250"/>
      <c r="N144" s="251"/>
      <c r="O144" s="251"/>
      <c r="P144" s="251"/>
      <c r="Q144" s="251"/>
      <c r="R144" s="251"/>
      <c r="S144" s="251"/>
      <c r="T144" s="252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53" t="s">
        <v>137</v>
      </c>
      <c r="AU144" s="253" t="s">
        <v>82</v>
      </c>
      <c r="AV144" s="14" t="s">
        <v>80</v>
      </c>
      <c r="AW144" s="14" t="s">
        <v>35</v>
      </c>
      <c r="AX144" s="14" t="s">
        <v>73</v>
      </c>
      <c r="AY144" s="253" t="s">
        <v>127</v>
      </c>
    </row>
    <row r="145" s="14" customFormat="1">
      <c r="A145" s="14"/>
      <c r="B145" s="244"/>
      <c r="C145" s="245"/>
      <c r="D145" s="234" t="s">
        <v>137</v>
      </c>
      <c r="E145" s="246" t="s">
        <v>19</v>
      </c>
      <c r="F145" s="247" t="s">
        <v>275</v>
      </c>
      <c r="G145" s="245"/>
      <c r="H145" s="246" t="s">
        <v>19</v>
      </c>
      <c r="I145" s="248"/>
      <c r="J145" s="245"/>
      <c r="K145" s="245"/>
      <c r="L145" s="249"/>
      <c r="M145" s="250"/>
      <c r="N145" s="251"/>
      <c r="O145" s="251"/>
      <c r="P145" s="251"/>
      <c r="Q145" s="251"/>
      <c r="R145" s="251"/>
      <c r="S145" s="251"/>
      <c r="T145" s="252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53" t="s">
        <v>137</v>
      </c>
      <c r="AU145" s="253" t="s">
        <v>82</v>
      </c>
      <c r="AV145" s="14" t="s">
        <v>80</v>
      </c>
      <c r="AW145" s="14" t="s">
        <v>35</v>
      </c>
      <c r="AX145" s="14" t="s">
        <v>73</v>
      </c>
      <c r="AY145" s="253" t="s">
        <v>127</v>
      </c>
    </row>
    <row r="146" s="14" customFormat="1">
      <c r="A146" s="14"/>
      <c r="B146" s="244"/>
      <c r="C146" s="245"/>
      <c r="D146" s="234" t="s">
        <v>137</v>
      </c>
      <c r="E146" s="246" t="s">
        <v>19</v>
      </c>
      <c r="F146" s="247" t="s">
        <v>276</v>
      </c>
      <c r="G146" s="245"/>
      <c r="H146" s="246" t="s">
        <v>19</v>
      </c>
      <c r="I146" s="248"/>
      <c r="J146" s="245"/>
      <c r="K146" s="245"/>
      <c r="L146" s="249"/>
      <c r="M146" s="250"/>
      <c r="N146" s="251"/>
      <c r="O146" s="251"/>
      <c r="P146" s="251"/>
      <c r="Q146" s="251"/>
      <c r="R146" s="251"/>
      <c r="S146" s="251"/>
      <c r="T146" s="252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53" t="s">
        <v>137</v>
      </c>
      <c r="AU146" s="253" t="s">
        <v>82</v>
      </c>
      <c r="AV146" s="14" t="s">
        <v>80</v>
      </c>
      <c r="AW146" s="14" t="s">
        <v>35</v>
      </c>
      <c r="AX146" s="14" t="s">
        <v>73</v>
      </c>
      <c r="AY146" s="253" t="s">
        <v>127</v>
      </c>
    </row>
    <row r="147" s="13" customFormat="1">
      <c r="A147" s="13"/>
      <c r="B147" s="232"/>
      <c r="C147" s="233"/>
      <c r="D147" s="234" t="s">
        <v>137</v>
      </c>
      <c r="E147" s="235" t="s">
        <v>19</v>
      </c>
      <c r="F147" s="236" t="s">
        <v>80</v>
      </c>
      <c r="G147" s="233"/>
      <c r="H147" s="237">
        <v>1</v>
      </c>
      <c r="I147" s="238"/>
      <c r="J147" s="233"/>
      <c r="K147" s="233"/>
      <c r="L147" s="239"/>
      <c r="M147" s="240"/>
      <c r="N147" s="241"/>
      <c r="O147" s="241"/>
      <c r="P147" s="241"/>
      <c r="Q147" s="241"/>
      <c r="R147" s="241"/>
      <c r="S147" s="241"/>
      <c r="T147" s="242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3" t="s">
        <v>137</v>
      </c>
      <c r="AU147" s="243" t="s">
        <v>82</v>
      </c>
      <c r="AV147" s="13" t="s">
        <v>82</v>
      </c>
      <c r="AW147" s="13" t="s">
        <v>35</v>
      </c>
      <c r="AX147" s="13" t="s">
        <v>80</v>
      </c>
      <c r="AY147" s="243" t="s">
        <v>127</v>
      </c>
    </row>
    <row r="148" s="2" customFormat="1" ht="16.5" customHeight="1">
      <c r="A148" s="37"/>
      <c r="B148" s="38"/>
      <c r="C148" s="213" t="s">
        <v>277</v>
      </c>
      <c r="D148" s="213" t="s">
        <v>129</v>
      </c>
      <c r="E148" s="214" t="s">
        <v>278</v>
      </c>
      <c r="F148" s="215" t="s">
        <v>279</v>
      </c>
      <c r="G148" s="216" t="s">
        <v>211</v>
      </c>
      <c r="H148" s="217">
        <v>1</v>
      </c>
      <c r="I148" s="218"/>
      <c r="J148" s="219">
        <f>ROUND(I148*H148,2)</f>
        <v>0</v>
      </c>
      <c r="K148" s="220"/>
      <c r="L148" s="43"/>
      <c r="M148" s="221" t="s">
        <v>19</v>
      </c>
      <c r="N148" s="222" t="s">
        <v>46</v>
      </c>
      <c r="O148" s="84"/>
      <c r="P148" s="223">
        <f>O148*H148</f>
        <v>0</v>
      </c>
      <c r="Q148" s="223">
        <v>0</v>
      </c>
      <c r="R148" s="223">
        <f>Q148*H148</f>
        <v>0</v>
      </c>
      <c r="S148" s="223">
        <v>0</v>
      </c>
      <c r="T148" s="224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225" t="s">
        <v>212</v>
      </c>
      <c r="AT148" s="225" t="s">
        <v>129</v>
      </c>
      <c r="AU148" s="225" t="s">
        <v>82</v>
      </c>
      <c r="AY148" s="16" t="s">
        <v>127</v>
      </c>
      <c r="BE148" s="226">
        <f>IF(N148="základní",J148,0)</f>
        <v>0</v>
      </c>
      <c r="BF148" s="226">
        <f>IF(N148="snížená",J148,0)</f>
        <v>0</v>
      </c>
      <c r="BG148" s="226">
        <f>IF(N148="zákl. přenesená",J148,0)</f>
        <v>0</v>
      </c>
      <c r="BH148" s="226">
        <f>IF(N148="sníž. přenesená",J148,0)</f>
        <v>0</v>
      </c>
      <c r="BI148" s="226">
        <f>IF(N148="nulová",J148,0)</f>
        <v>0</v>
      </c>
      <c r="BJ148" s="16" t="s">
        <v>133</v>
      </c>
      <c r="BK148" s="226">
        <f>ROUND(I148*H148,2)</f>
        <v>0</v>
      </c>
      <c r="BL148" s="16" t="s">
        <v>212</v>
      </c>
      <c r="BM148" s="225" t="s">
        <v>280</v>
      </c>
    </row>
    <row r="149" s="13" customFormat="1">
      <c r="A149" s="13"/>
      <c r="B149" s="232"/>
      <c r="C149" s="233"/>
      <c r="D149" s="234" t="s">
        <v>137</v>
      </c>
      <c r="E149" s="235" t="s">
        <v>19</v>
      </c>
      <c r="F149" s="236" t="s">
        <v>80</v>
      </c>
      <c r="G149" s="233"/>
      <c r="H149" s="237">
        <v>1</v>
      </c>
      <c r="I149" s="238"/>
      <c r="J149" s="233"/>
      <c r="K149" s="233"/>
      <c r="L149" s="239"/>
      <c r="M149" s="240"/>
      <c r="N149" s="241"/>
      <c r="O149" s="241"/>
      <c r="P149" s="241"/>
      <c r="Q149" s="241"/>
      <c r="R149" s="241"/>
      <c r="S149" s="241"/>
      <c r="T149" s="242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3" t="s">
        <v>137</v>
      </c>
      <c r="AU149" s="243" t="s">
        <v>82</v>
      </c>
      <c r="AV149" s="13" t="s">
        <v>82</v>
      </c>
      <c r="AW149" s="13" t="s">
        <v>35</v>
      </c>
      <c r="AX149" s="13" t="s">
        <v>80</v>
      </c>
      <c r="AY149" s="243" t="s">
        <v>127</v>
      </c>
    </row>
    <row r="150" s="2" customFormat="1" ht="49.05" customHeight="1">
      <c r="A150" s="37"/>
      <c r="B150" s="38"/>
      <c r="C150" s="213" t="s">
        <v>281</v>
      </c>
      <c r="D150" s="213" t="s">
        <v>129</v>
      </c>
      <c r="E150" s="214" t="s">
        <v>282</v>
      </c>
      <c r="F150" s="215" t="s">
        <v>283</v>
      </c>
      <c r="G150" s="216" t="s">
        <v>211</v>
      </c>
      <c r="H150" s="217">
        <v>1</v>
      </c>
      <c r="I150" s="218"/>
      <c r="J150" s="219">
        <f>ROUND(I150*H150,2)</f>
        <v>0</v>
      </c>
      <c r="K150" s="220"/>
      <c r="L150" s="43"/>
      <c r="M150" s="221" t="s">
        <v>19</v>
      </c>
      <c r="N150" s="222" t="s">
        <v>46</v>
      </c>
      <c r="O150" s="84"/>
      <c r="P150" s="223">
        <f>O150*H150</f>
        <v>0</v>
      </c>
      <c r="Q150" s="223">
        <v>0</v>
      </c>
      <c r="R150" s="223">
        <f>Q150*H150</f>
        <v>0</v>
      </c>
      <c r="S150" s="223">
        <v>0</v>
      </c>
      <c r="T150" s="224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225" t="s">
        <v>212</v>
      </c>
      <c r="AT150" s="225" t="s">
        <v>129</v>
      </c>
      <c r="AU150" s="225" t="s">
        <v>82</v>
      </c>
      <c r="AY150" s="16" t="s">
        <v>127</v>
      </c>
      <c r="BE150" s="226">
        <f>IF(N150="základní",J150,0)</f>
        <v>0</v>
      </c>
      <c r="BF150" s="226">
        <f>IF(N150="snížená",J150,0)</f>
        <v>0</v>
      </c>
      <c r="BG150" s="226">
        <f>IF(N150="zákl. přenesená",J150,0)</f>
        <v>0</v>
      </c>
      <c r="BH150" s="226">
        <f>IF(N150="sníž. přenesená",J150,0)</f>
        <v>0</v>
      </c>
      <c r="BI150" s="226">
        <f>IF(N150="nulová",J150,0)</f>
        <v>0</v>
      </c>
      <c r="BJ150" s="16" t="s">
        <v>133</v>
      </c>
      <c r="BK150" s="226">
        <f>ROUND(I150*H150,2)</f>
        <v>0</v>
      </c>
      <c r="BL150" s="16" t="s">
        <v>212</v>
      </c>
      <c r="BM150" s="225" t="s">
        <v>284</v>
      </c>
    </row>
    <row r="151" s="14" customFormat="1">
      <c r="A151" s="14"/>
      <c r="B151" s="244"/>
      <c r="C151" s="245"/>
      <c r="D151" s="234" t="s">
        <v>137</v>
      </c>
      <c r="E151" s="246" t="s">
        <v>19</v>
      </c>
      <c r="F151" s="247" t="s">
        <v>285</v>
      </c>
      <c r="G151" s="245"/>
      <c r="H151" s="246" t="s">
        <v>19</v>
      </c>
      <c r="I151" s="248"/>
      <c r="J151" s="245"/>
      <c r="K151" s="245"/>
      <c r="L151" s="249"/>
      <c r="M151" s="250"/>
      <c r="N151" s="251"/>
      <c r="O151" s="251"/>
      <c r="P151" s="251"/>
      <c r="Q151" s="251"/>
      <c r="R151" s="251"/>
      <c r="S151" s="251"/>
      <c r="T151" s="252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53" t="s">
        <v>137</v>
      </c>
      <c r="AU151" s="253" t="s">
        <v>82</v>
      </c>
      <c r="AV151" s="14" t="s">
        <v>80</v>
      </c>
      <c r="AW151" s="14" t="s">
        <v>35</v>
      </c>
      <c r="AX151" s="14" t="s">
        <v>73</v>
      </c>
      <c r="AY151" s="253" t="s">
        <v>127</v>
      </c>
    </row>
    <row r="152" s="13" customFormat="1">
      <c r="A152" s="13"/>
      <c r="B152" s="232"/>
      <c r="C152" s="233"/>
      <c r="D152" s="234" t="s">
        <v>137</v>
      </c>
      <c r="E152" s="235" t="s">
        <v>19</v>
      </c>
      <c r="F152" s="236" t="s">
        <v>80</v>
      </c>
      <c r="G152" s="233"/>
      <c r="H152" s="237">
        <v>1</v>
      </c>
      <c r="I152" s="238"/>
      <c r="J152" s="233"/>
      <c r="K152" s="233"/>
      <c r="L152" s="239"/>
      <c r="M152" s="240"/>
      <c r="N152" s="241"/>
      <c r="O152" s="241"/>
      <c r="P152" s="241"/>
      <c r="Q152" s="241"/>
      <c r="R152" s="241"/>
      <c r="S152" s="241"/>
      <c r="T152" s="242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3" t="s">
        <v>137</v>
      </c>
      <c r="AU152" s="243" t="s">
        <v>82</v>
      </c>
      <c r="AV152" s="13" t="s">
        <v>82</v>
      </c>
      <c r="AW152" s="13" t="s">
        <v>35</v>
      </c>
      <c r="AX152" s="13" t="s">
        <v>80</v>
      </c>
      <c r="AY152" s="243" t="s">
        <v>127</v>
      </c>
    </row>
    <row r="153" s="2" customFormat="1" ht="16.5" customHeight="1">
      <c r="A153" s="37"/>
      <c r="B153" s="38"/>
      <c r="C153" s="213" t="s">
        <v>286</v>
      </c>
      <c r="D153" s="213" t="s">
        <v>129</v>
      </c>
      <c r="E153" s="214" t="s">
        <v>287</v>
      </c>
      <c r="F153" s="215" t="s">
        <v>288</v>
      </c>
      <c r="G153" s="216" t="s">
        <v>211</v>
      </c>
      <c r="H153" s="217">
        <v>1</v>
      </c>
      <c r="I153" s="218"/>
      <c r="J153" s="219">
        <f>ROUND(I153*H153,2)</f>
        <v>0</v>
      </c>
      <c r="K153" s="220"/>
      <c r="L153" s="43"/>
      <c r="M153" s="221" t="s">
        <v>19</v>
      </c>
      <c r="N153" s="222" t="s">
        <v>46</v>
      </c>
      <c r="O153" s="84"/>
      <c r="P153" s="223">
        <f>O153*H153</f>
        <v>0</v>
      </c>
      <c r="Q153" s="223">
        <v>0</v>
      </c>
      <c r="R153" s="223">
        <f>Q153*H153</f>
        <v>0</v>
      </c>
      <c r="S153" s="223">
        <v>0</v>
      </c>
      <c r="T153" s="224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225" t="s">
        <v>212</v>
      </c>
      <c r="AT153" s="225" t="s">
        <v>129</v>
      </c>
      <c r="AU153" s="225" t="s">
        <v>82</v>
      </c>
      <c r="AY153" s="16" t="s">
        <v>127</v>
      </c>
      <c r="BE153" s="226">
        <f>IF(N153="základní",J153,0)</f>
        <v>0</v>
      </c>
      <c r="BF153" s="226">
        <f>IF(N153="snížená",J153,0)</f>
        <v>0</v>
      </c>
      <c r="BG153" s="226">
        <f>IF(N153="zákl. přenesená",J153,0)</f>
        <v>0</v>
      </c>
      <c r="BH153" s="226">
        <f>IF(N153="sníž. přenesená",J153,0)</f>
        <v>0</v>
      </c>
      <c r="BI153" s="226">
        <f>IF(N153="nulová",J153,0)</f>
        <v>0</v>
      </c>
      <c r="BJ153" s="16" t="s">
        <v>133</v>
      </c>
      <c r="BK153" s="226">
        <f>ROUND(I153*H153,2)</f>
        <v>0</v>
      </c>
      <c r="BL153" s="16" t="s">
        <v>212</v>
      </c>
      <c r="BM153" s="225" t="s">
        <v>289</v>
      </c>
    </row>
    <row r="154" s="14" customFormat="1">
      <c r="A154" s="14"/>
      <c r="B154" s="244"/>
      <c r="C154" s="245"/>
      <c r="D154" s="234" t="s">
        <v>137</v>
      </c>
      <c r="E154" s="246" t="s">
        <v>19</v>
      </c>
      <c r="F154" s="247" t="s">
        <v>290</v>
      </c>
      <c r="G154" s="245"/>
      <c r="H154" s="246" t="s">
        <v>19</v>
      </c>
      <c r="I154" s="248"/>
      <c r="J154" s="245"/>
      <c r="K154" s="245"/>
      <c r="L154" s="249"/>
      <c r="M154" s="250"/>
      <c r="N154" s="251"/>
      <c r="O154" s="251"/>
      <c r="P154" s="251"/>
      <c r="Q154" s="251"/>
      <c r="R154" s="251"/>
      <c r="S154" s="251"/>
      <c r="T154" s="252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53" t="s">
        <v>137</v>
      </c>
      <c r="AU154" s="253" t="s">
        <v>82</v>
      </c>
      <c r="AV154" s="14" t="s">
        <v>80</v>
      </c>
      <c r="AW154" s="14" t="s">
        <v>35</v>
      </c>
      <c r="AX154" s="14" t="s">
        <v>73</v>
      </c>
      <c r="AY154" s="253" t="s">
        <v>127</v>
      </c>
    </row>
    <row r="155" s="13" customFormat="1">
      <c r="A155" s="13"/>
      <c r="B155" s="232"/>
      <c r="C155" s="233"/>
      <c r="D155" s="234" t="s">
        <v>137</v>
      </c>
      <c r="E155" s="235" t="s">
        <v>19</v>
      </c>
      <c r="F155" s="236" t="s">
        <v>80</v>
      </c>
      <c r="G155" s="233"/>
      <c r="H155" s="237">
        <v>1</v>
      </c>
      <c r="I155" s="238"/>
      <c r="J155" s="233"/>
      <c r="K155" s="233"/>
      <c r="L155" s="239"/>
      <c r="M155" s="240"/>
      <c r="N155" s="241"/>
      <c r="O155" s="241"/>
      <c r="P155" s="241"/>
      <c r="Q155" s="241"/>
      <c r="R155" s="241"/>
      <c r="S155" s="241"/>
      <c r="T155" s="242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3" t="s">
        <v>137</v>
      </c>
      <c r="AU155" s="243" t="s">
        <v>82</v>
      </c>
      <c r="AV155" s="13" t="s">
        <v>82</v>
      </c>
      <c r="AW155" s="13" t="s">
        <v>35</v>
      </c>
      <c r="AX155" s="13" t="s">
        <v>80</v>
      </c>
      <c r="AY155" s="243" t="s">
        <v>127</v>
      </c>
    </row>
    <row r="156" s="2" customFormat="1" ht="24.15" customHeight="1">
      <c r="A156" s="37"/>
      <c r="B156" s="38"/>
      <c r="C156" s="213" t="s">
        <v>291</v>
      </c>
      <c r="D156" s="213" t="s">
        <v>129</v>
      </c>
      <c r="E156" s="214" t="s">
        <v>292</v>
      </c>
      <c r="F156" s="215" t="s">
        <v>293</v>
      </c>
      <c r="G156" s="216" t="s">
        <v>211</v>
      </c>
      <c r="H156" s="217">
        <v>1</v>
      </c>
      <c r="I156" s="218"/>
      <c r="J156" s="219">
        <f>ROUND(I156*H156,2)</f>
        <v>0</v>
      </c>
      <c r="K156" s="220"/>
      <c r="L156" s="43"/>
      <c r="M156" s="221" t="s">
        <v>19</v>
      </c>
      <c r="N156" s="222" t="s">
        <v>46</v>
      </c>
      <c r="O156" s="84"/>
      <c r="P156" s="223">
        <f>O156*H156</f>
        <v>0</v>
      </c>
      <c r="Q156" s="223">
        <v>0</v>
      </c>
      <c r="R156" s="223">
        <f>Q156*H156</f>
        <v>0</v>
      </c>
      <c r="S156" s="223">
        <v>0</v>
      </c>
      <c r="T156" s="224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225" t="s">
        <v>212</v>
      </c>
      <c r="AT156" s="225" t="s">
        <v>129</v>
      </c>
      <c r="AU156" s="225" t="s">
        <v>82</v>
      </c>
      <c r="AY156" s="16" t="s">
        <v>127</v>
      </c>
      <c r="BE156" s="226">
        <f>IF(N156="základní",J156,0)</f>
        <v>0</v>
      </c>
      <c r="BF156" s="226">
        <f>IF(N156="snížená",J156,0)</f>
        <v>0</v>
      </c>
      <c r="BG156" s="226">
        <f>IF(N156="zákl. přenesená",J156,0)</f>
        <v>0</v>
      </c>
      <c r="BH156" s="226">
        <f>IF(N156="sníž. přenesená",J156,0)</f>
        <v>0</v>
      </c>
      <c r="BI156" s="226">
        <f>IF(N156="nulová",J156,0)</f>
        <v>0</v>
      </c>
      <c r="BJ156" s="16" t="s">
        <v>133</v>
      </c>
      <c r="BK156" s="226">
        <f>ROUND(I156*H156,2)</f>
        <v>0</v>
      </c>
      <c r="BL156" s="16" t="s">
        <v>212</v>
      </c>
      <c r="BM156" s="225" t="s">
        <v>294</v>
      </c>
    </row>
    <row r="157" s="14" customFormat="1">
      <c r="A157" s="14"/>
      <c r="B157" s="244"/>
      <c r="C157" s="245"/>
      <c r="D157" s="234" t="s">
        <v>137</v>
      </c>
      <c r="E157" s="246" t="s">
        <v>19</v>
      </c>
      <c r="F157" s="247" t="s">
        <v>295</v>
      </c>
      <c r="G157" s="245"/>
      <c r="H157" s="246" t="s">
        <v>19</v>
      </c>
      <c r="I157" s="248"/>
      <c r="J157" s="245"/>
      <c r="K157" s="245"/>
      <c r="L157" s="249"/>
      <c r="M157" s="250"/>
      <c r="N157" s="251"/>
      <c r="O157" s="251"/>
      <c r="P157" s="251"/>
      <c r="Q157" s="251"/>
      <c r="R157" s="251"/>
      <c r="S157" s="251"/>
      <c r="T157" s="252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53" t="s">
        <v>137</v>
      </c>
      <c r="AU157" s="253" t="s">
        <v>82</v>
      </c>
      <c r="AV157" s="14" t="s">
        <v>80</v>
      </c>
      <c r="AW157" s="14" t="s">
        <v>35</v>
      </c>
      <c r="AX157" s="14" t="s">
        <v>73</v>
      </c>
      <c r="AY157" s="253" t="s">
        <v>127</v>
      </c>
    </row>
    <row r="158" s="14" customFormat="1">
      <c r="A158" s="14"/>
      <c r="B158" s="244"/>
      <c r="C158" s="245"/>
      <c r="D158" s="234" t="s">
        <v>137</v>
      </c>
      <c r="E158" s="246" t="s">
        <v>19</v>
      </c>
      <c r="F158" s="247" t="s">
        <v>296</v>
      </c>
      <c r="G158" s="245"/>
      <c r="H158" s="246" t="s">
        <v>19</v>
      </c>
      <c r="I158" s="248"/>
      <c r="J158" s="245"/>
      <c r="K158" s="245"/>
      <c r="L158" s="249"/>
      <c r="M158" s="250"/>
      <c r="N158" s="251"/>
      <c r="O158" s="251"/>
      <c r="P158" s="251"/>
      <c r="Q158" s="251"/>
      <c r="R158" s="251"/>
      <c r="S158" s="251"/>
      <c r="T158" s="252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53" t="s">
        <v>137</v>
      </c>
      <c r="AU158" s="253" t="s">
        <v>82</v>
      </c>
      <c r="AV158" s="14" t="s">
        <v>80</v>
      </c>
      <c r="AW158" s="14" t="s">
        <v>35</v>
      </c>
      <c r="AX158" s="14" t="s">
        <v>73</v>
      </c>
      <c r="AY158" s="253" t="s">
        <v>127</v>
      </c>
    </row>
    <row r="159" s="13" customFormat="1">
      <c r="A159" s="13"/>
      <c r="B159" s="232"/>
      <c r="C159" s="233"/>
      <c r="D159" s="234" t="s">
        <v>137</v>
      </c>
      <c r="E159" s="235" t="s">
        <v>19</v>
      </c>
      <c r="F159" s="236" t="s">
        <v>80</v>
      </c>
      <c r="G159" s="233"/>
      <c r="H159" s="237">
        <v>1</v>
      </c>
      <c r="I159" s="238"/>
      <c r="J159" s="233"/>
      <c r="K159" s="233"/>
      <c r="L159" s="239"/>
      <c r="M159" s="240"/>
      <c r="N159" s="241"/>
      <c r="O159" s="241"/>
      <c r="P159" s="241"/>
      <c r="Q159" s="241"/>
      <c r="R159" s="241"/>
      <c r="S159" s="241"/>
      <c r="T159" s="242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3" t="s">
        <v>137</v>
      </c>
      <c r="AU159" s="243" t="s">
        <v>82</v>
      </c>
      <c r="AV159" s="13" t="s">
        <v>82</v>
      </c>
      <c r="AW159" s="13" t="s">
        <v>35</v>
      </c>
      <c r="AX159" s="13" t="s">
        <v>80</v>
      </c>
      <c r="AY159" s="243" t="s">
        <v>127</v>
      </c>
    </row>
    <row r="160" s="12" customFormat="1" ht="22.8" customHeight="1">
      <c r="A160" s="12"/>
      <c r="B160" s="197"/>
      <c r="C160" s="198"/>
      <c r="D160" s="199" t="s">
        <v>72</v>
      </c>
      <c r="E160" s="211" t="s">
        <v>297</v>
      </c>
      <c r="F160" s="211" t="s">
        <v>298</v>
      </c>
      <c r="G160" s="198"/>
      <c r="H160" s="198"/>
      <c r="I160" s="201"/>
      <c r="J160" s="212">
        <f>BK160</f>
        <v>0</v>
      </c>
      <c r="K160" s="198"/>
      <c r="L160" s="203"/>
      <c r="M160" s="204"/>
      <c r="N160" s="205"/>
      <c r="O160" s="205"/>
      <c r="P160" s="206">
        <f>SUM(P161:P164)</f>
        <v>0</v>
      </c>
      <c r="Q160" s="205"/>
      <c r="R160" s="206">
        <f>SUM(R161:R164)</f>
        <v>0</v>
      </c>
      <c r="S160" s="205"/>
      <c r="T160" s="207">
        <f>SUM(T161:T164)</f>
        <v>0</v>
      </c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R160" s="208" t="s">
        <v>163</v>
      </c>
      <c r="AT160" s="209" t="s">
        <v>72</v>
      </c>
      <c r="AU160" s="209" t="s">
        <v>80</v>
      </c>
      <c r="AY160" s="208" t="s">
        <v>127</v>
      </c>
      <c r="BK160" s="210">
        <f>SUM(BK161:BK164)</f>
        <v>0</v>
      </c>
    </row>
    <row r="161" s="2" customFormat="1" ht="16.5" customHeight="1">
      <c r="A161" s="37"/>
      <c r="B161" s="38"/>
      <c r="C161" s="213" t="s">
        <v>8</v>
      </c>
      <c r="D161" s="213" t="s">
        <v>129</v>
      </c>
      <c r="E161" s="214" t="s">
        <v>299</v>
      </c>
      <c r="F161" s="215" t="s">
        <v>300</v>
      </c>
      <c r="G161" s="216" t="s">
        <v>142</v>
      </c>
      <c r="H161" s="217">
        <v>1</v>
      </c>
      <c r="I161" s="218"/>
      <c r="J161" s="219">
        <f>ROUND(I161*H161,2)</f>
        <v>0</v>
      </c>
      <c r="K161" s="220"/>
      <c r="L161" s="43"/>
      <c r="M161" s="221" t="s">
        <v>19</v>
      </c>
      <c r="N161" s="222" t="s">
        <v>46</v>
      </c>
      <c r="O161" s="84"/>
      <c r="P161" s="223">
        <f>O161*H161</f>
        <v>0</v>
      </c>
      <c r="Q161" s="223">
        <v>0</v>
      </c>
      <c r="R161" s="223">
        <f>Q161*H161</f>
        <v>0</v>
      </c>
      <c r="S161" s="223">
        <v>0</v>
      </c>
      <c r="T161" s="224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225" t="s">
        <v>212</v>
      </c>
      <c r="AT161" s="225" t="s">
        <v>129</v>
      </c>
      <c r="AU161" s="225" t="s">
        <v>82</v>
      </c>
      <c r="AY161" s="16" t="s">
        <v>127</v>
      </c>
      <c r="BE161" s="226">
        <f>IF(N161="základní",J161,0)</f>
        <v>0</v>
      </c>
      <c r="BF161" s="226">
        <f>IF(N161="snížená",J161,0)</f>
        <v>0</v>
      </c>
      <c r="BG161" s="226">
        <f>IF(N161="zákl. přenesená",J161,0)</f>
        <v>0</v>
      </c>
      <c r="BH161" s="226">
        <f>IF(N161="sníž. přenesená",J161,0)</f>
        <v>0</v>
      </c>
      <c r="BI161" s="226">
        <f>IF(N161="nulová",J161,0)</f>
        <v>0</v>
      </c>
      <c r="BJ161" s="16" t="s">
        <v>133</v>
      </c>
      <c r="BK161" s="226">
        <f>ROUND(I161*H161,2)</f>
        <v>0</v>
      </c>
      <c r="BL161" s="16" t="s">
        <v>212</v>
      </c>
      <c r="BM161" s="225" t="s">
        <v>301</v>
      </c>
    </row>
    <row r="162" s="14" customFormat="1">
      <c r="A162" s="14"/>
      <c r="B162" s="244"/>
      <c r="C162" s="245"/>
      <c r="D162" s="234" t="s">
        <v>137</v>
      </c>
      <c r="E162" s="246" t="s">
        <v>19</v>
      </c>
      <c r="F162" s="247" t="s">
        <v>302</v>
      </c>
      <c r="G162" s="245"/>
      <c r="H162" s="246" t="s">
        <v>19</v>
      </c>
      <c r="I162" s="248"/>
      <c r="J162" s="245"/>
      <c r="K162" s="245"/>
      <c r="L162" s="249"/>
      <c r="M162" s="250"/>
      <c r="N162" s="251"/>
      <c r="O162" s="251"/>
      <c r="P162" s="251"/>
      <c r="Q162" s="251"/>
      <c r="R162" s="251"/>
      <c r="S162" s="251"/>
      <c r="T162" s="252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53" t="s">
        <v>137</v>
      </c>
      <c r="AU162" s="253" t="s">
        <v>82</v>
      </c>
      <c r="AV162" s="14" t="s">
        <v>80</v>
      </c>
      <c r="AW162" s="14" t="s">
        <v>35</v>
      </c>
      <c r="AX162" s="14" t="s">
        <v>73</v>
      </c>
      <c r="AY162" s="253" t="s">
        <v>127</v>
      </c>
    </row>
    <row r="163" s="14" customFormat="1">
      <c r="A163" s="14"/>
      <c r="B163" s="244"/>
      <c r="C163" s="245"/>
      <c r="D163" s="234" t="s">
        <v>137</v>
      </c>
      <c r="E163" s="246" t="s">
        <v>19</v>
      </c>
      <c r="F163" s="247" t="s">
        <v>303</v>
      </c>
      <c r="G163" s="245"/>
      <c r="H163" s="246" t="s">
        <v>19</v>
      </c>
      <c r="I163" s="248"/>
      <c r="J163" s="245"/>
      <c r="K163" s="245"/>
      <c r="L163" s="249"/>
      <c r="M163" s="250"/>
      <c r="N163" s="251"/>
      <c r="O163" s="251"/>
      <c r="P163" s="251"/>
      <c r="Q163" s="251"/>
      <c r="R163" s="251"/>
      <c r="S163" s="251"/>
      <c r="T163" s="252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53" t="s">
        <v>137</v>
      </c>
      <c r="AU163" s="253" t="s">
        <v>82</v>
      </c>
      <c r="AV163" s="14" t="s">
        <v>80</v>
      </c>
      <c r="AW163" s="14" t="s">
        <v>35</v>
      </c>
      <c r="AX163" s="14" t="s">
        <v>73</v>
      </c>
      <c r="AY163" s="253" t="s">
        <v>127</v>
      </c>
    </row>
    <row r="164" s="13" customFormat="1">
      <c r="A164" s="13"/>
      <c r="B164" s="232"/>
      <c r="C164" s="233"/>
      <c r="D164" s="234" t="s">
        <v>137</v>
      </c>
      <c r="E164" s="235" t="s">
        <v>19</v>
      </c>
      <c r="F164" s="236" t="s">
        <v>80</v>
      </c>
      <c r="G164" s="233"/>
      <c r="H164" s="237">
        <v>1</v>
      </c>
      <c r="I164" s="238"/>
      <c r="J164" s="233"/>
      <c r="K164" s="233"/>
      <c r="L164" s="239"/>
      <c r="M164" s="258"/>
      <c r="N164" s="259"/>
      <c r="O164" s="259"/>
      <c r="P164" s="259"/>
      <c r="Q164" s="259"/>
      <c r="R164" s="259"/>
      <c r="S164" s="259"/>
      <c r="T164" s="260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3" t="s">
        <v>137</v>
      </c>
      <c r="AU164" s="243" t="s">
        <v>82</v>
      </c>
      <c r="AV164" s="13" t="s">
        <v>82</v>
      </c>
      <c r="AW164" s="13" t="s">
        <v>35</v>
      </c>
      <c r="AX164" s="13" t="s">
        <v>80</v>
      </c>
      <c r="AY164" s="243" t="s">
        <v>127</v>
      </c>
    </row>
    <row r="165" s="2" customFormat="1" ht="6.96" customHeight="1">
      <c r="A165" s="37"/>
      <c r="B165" s="59"/>
      <c r="C165" s="60"/>
      <c r="D165" s="60"/>
      <c r="E165" s="60"/>
      <c r="F165" s="60"/>
      <c r="G165" s="60"/>
      <c r="H165" s="60"/>
      <c r="I165" s="60"/>
      <c r="J165" s="60"/>
      <c r="K165" s="60"/>
      <c r="L165" s="43"/>
      <c r="M165" s="37"/>
      <c r="O165" s="37"/>
      <c r="P165" s="37"/>
      <c r="Q165" s="37"/>
      <c r="R165" s="37"/>
      <c r="S165" s="37"/>
      <c r="T165" s="37"/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</row>
  </sheetData>
  <sheetProtection sheet="1" autoFilter="0" formatColumns="0" formatRows="0" objects="1" scenarios="1" spinCount="100000" saltValue="HoCx3aqvnie1XBXCdg2Umyfdg1O0sFeGpF/BjQWpm12tiMimdNahyzod5p/0uXGbVz8oR3GonpuiZtdmtBJdJA==" hashValue="MKE90GnW44KgZj3Buu2vD+c/d0EbcxHybODi22WWi9TS8aR3tJDZSaLIeX/k1H30WawPTeUr7Hv073A59zRnsg==" algorithmName="SHA-512" password="CC35"/>
  <autoFilter ref="C88:K164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7:H77"/>
    <mergeCell ref="E79:H79"/>
    <mergeCell ref="E81:H8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93</v>
      </c>
    </row>
    <row r="3" hidden="1" s="1" customFormat="1" ht="6.96" customHeight="1">
      <c r="B3" s="138"/>
      <c r="C3" s="139"/>
      <c r="D3" s="139"/>
      <c r="E3" s="139"/>
      <c r="F3" s="139"/>
      <c r="G3" s="139"/>
      <c r="H3" s="139"/>
      <c r="I3" s="139"/>
      <c r="J3" s="139"/>
      <c r="K3" s="139"/>
      <c r="L3" s="19"/>
      <c r="AT3" s="16" t="s">
        <v>82</v>
      </c>
    </row>
    <row r="4" hidden="1" s="1" customFormat="1" ht="24.96" customHeight="1">
      <c r="B4" s="19"/>
      <c r="D4" s="140" t="s">
        <v>100</v>
      </c>
      <c r="L4" s="19"/>
      <c r="M4" s="141" t="s">
        <v>10</v>
      </c>
      <c r="AT4" s="16" t="s">
        <v>35</v>
      </c>
    </row>
    <row r="5" hidden="1" s="1" customFormat="1" ht="6.96" customHeight="1">
      <c r="B5" s="19"/>
      <c r="L5" s="19"/>
    </row>
    <row r="6" hidden="1" s="1" customFormat="1" ht="12" customHeight="1">
      <c r="B6" s="19"/>
      <c r="D6" s="142" t="s">
        <v>16</v>
      </c>
      <c r="L6" s="19"/>
    </row>
    <row r="7" hidden="1" s="1" customFormat="1" ht="16.5" customHeight="1">
      <c r="B7" s="19"/>
      <c r="E7" s="143" t="str">
        <f>'Rekapitulace stavby'!K6</f>
        <v>Jizera, odstranění nánosů po povodni v ř.km 82,20 – 125,09</v>
      </c>
      <c r="F7" s="142"/>
      <c r="G7" s="142"/>
      <c r="H7" s="142"/>
      <c r="L7" s="19"/>
    </row>
    <row r="8" hidden="1" s="1" customFormat="1" ht="12" customHeight="1">
      <c r="B8" s="19"/>
      <c r="D8" s="142" t="s">
        <v>101</v>
      </c>
      <c r="L8" s="19"/>
    </row>
    <row r="9" hidden="1" s="2" customFormat="1" ht="16.5" customHeight="1">
      <c r="A9" s="37"/>
      <c r="B9" s="43"/>
      <c r="C9" s="37"/>
      <c r="D9" s="37"/>
      <c r="E9" s="143" t="s">
        <v>304</v>
      </c>
      <c r="F9" s="37"/>
      <c r="G9" s="37"/>
      <c r="H9" s="37"/>
      <c r="I9" s="37"/>
      <c r="J9" s="37"/>
      <c r="K9" s="37"/>
      <c r="L9" s="144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hidden="1" s="2" customFormat="1" ht="12" customHeight="1">
      <c r="A10" s="37"/>
      <c r="B10" s="43"/>
      <c r="C10" s="37"/>
      <c r="D10" s="142" t="s">
        <v>103</v>
      </c>
      <c r="E10" s="37"/>
      <c r="F10" s="37"/>
      <c r="G10" s="37"/>
      <c r="H10" s="37"/>
      <c r="I10" s="37"/>
      <c r="J10" s="37"/>
      <c r="K10" s="37"/>
      <c r="L10" s="144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hidden="1" s="2" customFormat="1" ht="30" customHeight="1">
      <c r="A11" s="37"/>
      <c r="B11" s="43"/>
      <c r="C11" s="37"/>
      <c r="D11" s="37"/>
      <c r="E11" s="145" t="s">
        <v>305</v>
      </c>
      <c r="F11" s="37"/>
      <c r="G11" s="37"/>
      <c r="H11" s="37"/>
      <c r="I11" s="37"/>
      <c r="J11" s="37"/>
      <c r="K11" s="37"/>
      <c r="L11" s="144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hidden="1" s="2" customFormat="1">
      <c r="A12" s="37"/>
      <c r="B12" s="43"/>
      <c r="C12" s="37"/>
      <c r="D12" s="37"/>
      <c r="E12" s="37"/>
      <c r="F12" s="37"/>
      <c r="G12" s="37"/>
      <c r="H12" s="37"/>
      <c r="I12" s="37"/>
      <c r="J12" s="37"/>
      <c r="K12" s="37"/>
      <c r="L12" s="144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hidden="1" s="2" customFormat="1" ht="12" customHeight="1">
      <c r="A13" s="37"/>
      <c r="B13" s="43"/>
      <c r="C13" s="37"/>
      <c r="D13" s="142" t="s">
        <v>18</v>
      </c>
      <c r="E13" s="37"/>
      <c r="F13" s="133" t="s">
        <v>19</v>
      </c>
      <c r="G13" s="37"/>
      <c r="H13" s="37"/>
      <c r="I13" s="142" t="s">
        <v>20</v>
      </c>
      <c r="J13" s="133" t="s">
        <v>19</v>
      </c>
      <c r="K13" s="37"/>
      <c r="L13" s="144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hidden="1" s="2" customFormat="1" ht="12" customHeight="1">
      <c r="A14" s="37"/>
      <c r="B14" s="43"/>
      <c r="C14" s="37"/>
      <c r="D14" s="142" t="s">
        <v>21</v>
      </c>
      <c r="E14" s="37"/>
      <c r="F14" s="133" t="s">
        <v>22</v>
      </c>
      <c r="G14" s="37"/>
      <c r="H14" s="37"/>
      <c r="I14" s="142" t="s">
        <v>23</v>
      </c>
      <c r="J14" s="146" t="str">
        <f>'Rekapitulace stavby'!AN8</f>
        <v>29.4.2025</v>
      </c>
      <c r="K14" s="37"/>
      <c r="L14" s="144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hidden="1" s="2" customFormat="1" ht="10.8" customHeight="1">
      <c r="A15" s="37"/>
      <c r="B15" s="43"/>
      <c r="C15" s="37"/>
      <c r="D15" s="37"/>
      <c r="E15" s="37"/>
      <c r="F15" s="37"/>
      <c r="G15" s="37"/>
      <c r="H15" s="37"/>
      <c r="I15" s="37"/>
      <c r="J15" s="37"/>
      <c r="K15" s="37"/>
      <c r="L15" s="144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hidden="1" s="2" customFormat="1" ht="12" customHeight="1">
      <c r="A16" s="37"/>
      <c r="B16" s="43"/>
      <c r="C16" s="37"/>
      <c r="D16" s="142" t="s">
        <v>25</v>
      </c>
      <c r="E16" s="37"/>
      <c r="F16" s="37"/>
      <c r="G16" s="37"/>
      <c r="H16" s="37"/>
      <c r="I16" s="142" t="s">
        <v>26</v>
      </c>
      <c r="J16" s="133" t="s">
        <v>27</v>
      </c>
      <c r="K16" s="37"/>
      <c r="L16" s="144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hidden="1" s="2" customFormat="1" ht="18" customHeight="1">
      <c r="A17" s="37"/>
      <c r="B17" s="43"/>
      <c r="C17" s="37"/>
      <c r="D17" s="37"/>
      <c r="E17" s="133" t="s">
        <v>28</v>
      </c>
      <c r="F17" s="37"/>
      <c r="G17" s="37"/>
      <c r="H17" s="37"/>
      <c r="I17" s="142" t="s">
        <v>29</v>
      </c>
      <c r="J17" s="133" t="s">
        <v>19</v>
      </c>
      <c r="K17" s="37"/>
      <c r="L17" s="144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hidden="1" s="2" customFormat="1" ht="6.96" customHeight="1">
      <c r="A18" s="37"/>
      <c r="B18" s="43"/>
      <c r="C18" s="37"/>
      <c r="D18" s="37"/>
      <c r="E18" s="37"/>
      <c r="F18" s="37"/>
      <c r="G18" s="37"/>
      <c r="H18" s="37"/>
      <c r="I18" s="37"/>
      <c r="J18" s="37"/>
      <c r="K18" s="37"/>
      <c r="L18" s="144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hidden="1" s="2" customFormat="1" ht="12" customHeight="1">
      <c r="A19" s="37"/>
      <c r="B19" s="43"/>
      <c r="C19" s="37"/>
      <c r="D19" s="142" t="s">
        <v>30</v>
      </c>
      <c r="E19" s="37"/>
      <c r="F19" s="37"/>
      <c r="G19" s="37"/>
      <c r="H19" s="37"/>
      <c r="I19" s="142" t="s">
        <v>26</v>
      </c>
      <c r="J19" s="32" t="str">
        <f>'Rekapitulace stavby'!AN13</f>
        <v>Vyplň údaj</v>
      </c>
      <c r="K19" s="37"/>
      <c r="L19" s="144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hidden="1" s="2" customFormat="1" ht="18" customHeight="1">
      <c r="A20" s="37"/>
      <c r="B20" s="43"/>
      <c r="C20" s="37"/>
      <c r="D20" s="37"/>
      <c r="E20" s="32" t="str">
        <f>'Rekapitulace stavby'!E14</f>
        <v>Vyplň údaj</v>
      </c>
      <c r="F20" s="133"/>
      <c r="G20" s="133"/>
      <c r="H20" s="133"/>
      <c r="I20" s="142" t="s">
        <v>29</v>
      </c>
      <c r="J20" s="32" t="str">
        <f>'Rekapitulace stavby'!AN14</f>
        <v>Vyplň údaj</v>
      </c>
      <c r="K20" s="37"/>
      <c r="L20" s="144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hidden="1" s="2" customFormat="1" ht="6.96" customHeight="1">
      <c r="A21" s="37"/>
      <c r="B21" s="43"/>
      <c r="C21" s="37"/>
      <c r="D21" s="37"/>
      <c r="E21" s="37"/>
      <c r="F21" s="37"/>
      <c r="G21" s="37"/>
      <c r="H21" s="37"/>
      <c r="I21" s="37"/>
      <c r="J21" s="37"/>
      <c r="K21" s="37"/>
      <c r="L21" s="144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hidden="1" s="2" customFormat="1" ht="12" customHeight="1">
      <c r="A22" s="37"/>
      <c r="B22" s="43"/>
      <c r="C22" s="37"/>
      <c r="D22" s="142" t="s">
        <v>32</v>
      </c>
      <c r="E22" s="37"/>
      <c r="F22" s="37"/>
      <c r="G22" s="37"/>
      <c r="H22" s="37"/>
      <c r="I22" s="142" t="s">
        <v>26</v>
      </c>
      <c r="J22" s="133" t="s">
        <v>33</v>
      </c>
      <c r="K22" s="37"/>
      <c r="L22" s="144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hidden="1" s="2" customFormat="1" ht="18" customHeight="1">
      <c r="A23" s="37"/>
      <c r="B23" s="43"/>
      <c r="C23" s="37"/>
      <c r="D23" s="37"/>
      <c r="E23" s="133" t="s">
        <v>34</v>
      </c>
      <c r="F23" s="37"/>
      <c r="G23" s="37"/>
      <c r="H23" s="37"/>
      <c r="I23" s="142" t="s">
        <v>29</v>
      </c>
      <c r="J23" s="133" t="s">
        <v>19</v>
      </c>
      <c r="K23" s="37"/>
      <c r="L23" s="144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hidden="1" s="2" customFormat="1" ht="6.96" customHeight="1">
      <c r="A24" s="37"/>
      <c r="B24" s="43"/>
      <c r="C24" s="37"/>
      <c r="D24" s="37"/>
      <c r="E24" s="37"/>
      <c r="F24" s="37"/>
      <c r="G24" s="37"/>
      <c r="H24" s="37"/>
      <c r="I24" s="37"/>
      <c r="J24" s="37"/>
      <c r="K24" s="37"/>
      <c r="L24" s="144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hidden="1" s="2" customFormat="1" ht="12" customHeight="1">
      <c r="A25" s="37"/>
      <c r="B25" s="43"/>
      <c r="C25" s="37"/>
      <c r="D25" s="142" t="s">
        <v>36</v>
      </c>
      <c r="E25" s="37"/>
      <c r="F25" s="37"/>
      <c r="G25" s="37"/>
      <c r="H25" s="37"/>
      <c r="I25" s="142" t="s">
        <v>26</v>
      </c>
      <c r="J25" s="133" t="s">
        <v>33</v>
      </c>
      <c r="K25" s="37"/>
      <c r="L25" s="144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hidden="1" s="2" customFormat="1" ht="18" customHeight="1">
      <c r="A26" s="37"/>
      <c r="B26" s="43"/>
      <c r="C26" s="37"/>
      <c r="D26" s="37"/>
      <c r="E26" s="133" t="s">
        <v>34</v>
      </c>
      <c r="F26" s="37"/>
      <c r="G26" s="37"/>
      <c r="H26" s="37"/>
      <c r="I26" s="142" t="s">
        <v>29</v>
      </c>
      <c r="J26" s="133" t="s">
        <v>19</v>
      </c>
      <c r="K26" s="37"/>
      <c r="L26" s="144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hidden="1" s="2" customFormat="1" ht="6.96" customHeight="1">
      <c r="A27" s="37"/>
      <c r="B27" s="43"/>
      <c r="C27" s="37"/>
      <c r="D27" s="37"/>
      <c r="E27" s="37"/>
      <c r="F27" s="37"/>
      <c r="G27" s="37"/>
      <c r="H27" s="37"/>
      <c r="I27" s="37"/>
      <c r="J27" s="37"/>
      <c r="K27" s="37"/>
      <c r="L27" s="144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hidden="1" s="2" customFormat="1" ht="12" customHeight="1">
      <c r="A28" s="37"/>
      <c r="B28" s="43"/>
      <c r="C28" s="37"/>
      <c r="D28" s="142" t="s">
        <v>37</v>
      </c>
      <c r="E28" s="37"/>
      <c r="F28" s="37"/>
      <c r="G28" s="37"/>
      <c r="H28" s="37"/>
      <c r="I28" s="37"/>
      <c r="J28" s="37"/>
      <c r="K28" s="37"/>
      <c r="L28" s="144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hidden="1" s="8" customFormat="1" ht="16.5" customHeight="1">
      <c r="A29" s="147"/>
      <c r="B29" s="148"/>
      <c r="C29" s="147"/>
      <c r="D29" s="147"/>
      <c r="E29" s="149" t="s">
        <v>19</v>
      </c>
      <c r="F29" s="149"/>
      <c r="G29" s="149"/>
      <c r="H29" s="149"/>
      <c r="I29" s="147"/>
      <c r="J29" s="147"/>
      <c r="K29" s="147"/>
      <c r="L29" s="150"/>
      <c r="S29" s="147"/>
      <c r="T29" s="147"/>
      <c r="U29" s="147"/>
      <c r="V29" s="147"/>
      <c r="W29" s="147"/>
      <c r="X29" s="147"/>
      <c r="Y29" s="147"/>
      <c r="Z29" s="147"/>
      <c r="AA29" s="147"/>
      <c r="AB29" s="147"/>
      <c r="AC29" s="147"/>
      <c r="AD29" s="147"/>
      <c r="AE29" s="147"/>
    </row>
    <row r="30" hidden="1" s="2" customFormat="1" ht="6.96" customHeight="1">
      <c r="A30" s="37"/>
      <c r="B30" s="43"/>
      <c r="C30" s="37"/>
      <c r="D30" s="37"/>
      <c r="E30" s="37"/>
      <c r="F30" s="37"/>
      <c r="G30" s="37"/>
      <c r="H30" s="37"/>
      <c r="I30" s="37"/>
      <c r="J30" s="37"/>
      <c r="K30" s="37"/>
      <c r="L30" s="144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hidden="1" s="2" customFormat="1" ht="6.96" customHeight="1">
      <c r="A31" s="37"/>
      <c r="B31" s="43"/>
      <c r="C31" s="37"/>
      <c r="D31" s="151"/>
      <c r="E31" s="151"/>
      <c r="F31" s="151"/>
      <c r="G31" s="151"/>
      <c r="H31" s="151"/>
      <c r="I31" s="151"/>
      <c r="J31" s="151"/>
      <c r="K31" s="151"/>
      <c r="L31" s="144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hidden="1" s="2" customFormat="1" ht="25.44" customHeight="1">
      <c r="A32" s="37"/>
      <c r="B32" s="43"/>
      <c r="C32" s="37"/>
      <c r="D32" s="152" t="s">
        <v>39</v>
      </c>
      <c r="E32" s="37"/>
      <c r="F32" s="37"/>
      <c r="G32" s="37"/>
      <c r="H32" s="37"/>
      <c r="I32" s="37"/>
      <c r="J32" s="153">
        <f>ROUND(J88, 2)</f>
        <v>0</v>
      </c>
      <c r="K32" s="37"/>
      <c r="L32" s="144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hidden="1" s="2" customFormat="1" ht="6.96" customHeight="1">
      <c r="A33" s="37"/>
      <c r="B33" s="43"/>
      <c r="C33" s="37"/>
      <c r="D33" s="151"/>
      <c r="E33" s="151"/>
      <c r="F33" s="151"/>
      <c r="G33" s="151"/>
      <c r="H33" s="151"/>
      <c r="I33" s="151"/>
      <c r="J33" s="151"/>
      <c r="K33" s="151"/>
      <c r="L33" s="144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hidden="1" s="2" customFormat="1" ht="14.4" customHeight="1">
      <c r="A34" s="37"/>
      <c r="B34" s="43"/>
      <c r="C34" s="37"/>
      <c r="D34" s="37"/>
      <c r="E34" s="37"/>
      <c r="F34" s="154" t="s">
        <v>41</v>
      </c>
      <c r="G34" s="37"/>
      <c r="H34" s="37"/>
      <c r="I34" s="154" t="s">
        <v>40</v>
      </c>
      <c r="J34" s="154" t="s">
        <v>42</v>
      </c>
      <c r="K34" s="37"/>
      <c r="L34" s="144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155" t="s">
        <v>43</v>
      </c>
      <c r="E35" s="142" t="s">
        <v>44</v>
      </c>
      <c r="F35" s="156">
        <f>ROUND((SUM(BE88:BE137)),  2)</f>
        <v>0</v>
      </c>
      <c r="G35" s="37"/>
      <c r="H35" s="37"/>
      <c r="I35" s="157">
        <v>0.20999999999999999</v>
      </c>
      <c r="J35" s="156">
        <f>ROUND(((SUM(BE88:BE137))*I35),  2)</f>
        <v>0</v>
      </c>
      <c r="K35" s="37"/>
      <c r="L35" s="144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42" t="s">
        <v>45</v>
      </c>
      <c r="F36" s="156">
        <f>ROUND((SUM(BF88:BF137)),  2)</f>
        <v>0</v>
      </c>
      <c r="G36" s="37"/>
      <c r="H36" s="37"/>
      <c r="I36" s="157">
        <v>0.14999999999999999</v>
      </c>
      <c r="J36" s="156">
        <f>ROUND(((SUM(BF88:BF137))*I36),  2)</f>
        <v>0</v>
      </c>
      <c r="K36" s="37"/>
      <c r="L36" s="144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142" t="s">
        <v>43</v>
      </c>
      <c r="E37" s="142" t="s">
        <v>46</v>
      </c>
      <c r="F37" s="156">
        <f>ROUND((SUM(BG88:BG137)),  2)</f>
        <v>0</v>
      </c>
      <c r="G37" s="37"/>
      <c r="H37" s="37"/>
      <c r="I37" s="157">
        <v>0.20999999999999999</v>
      </c>
      <c r="J37" s="156">
        <f>0</f>
        <v>0</v>
      </c>
      <c r="K37" s="37"/>
      <c r="L37" s="144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43"/>
      <c r="C38" s="37"/>
      <c r="D38" s="37"/>
      <c r="E38" s="142" t="s">
        <v>47</v>
      </c>
      <c r="F38" s="156">
        <f>ROUND((SUM(BH88:BH137)),  2)</f>
        <v>0</v>
      </c>
      <c r="G38" s="37"/>
      <c r="H38" s="37"/>
      <c r="I38" s="157">
        <v>0.14999999999999999</v>
      </c>
      <c r="J38" s="156">
        <f>0</f>
        <v>0</v>
      </c>
      <c r="K38" s="37"/>
      <c r="L38" s="144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3"/>
      <c r="C39" s="37"/>
      <c r="D39" s="37"/>
      <c r="E39" s="142" t="s">
        <v>48</v>
      </c>
      <c r="F39" s="156">
        <f>ROUND((SUM(BI88:BI137)),  2)</f>
        <v>0</v>
      </c>
      <c r="G39" s="37"/>
      <c r="H39" s="37"/>
      <c r="I39" s="157">
        <v>0</v>
      </c>
      <c r="J39" s="156">
        <f>0</f>
        <v>0</v>
      </c>
      <c r="K39" s="37"/>
      <c r="L39" s="144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hidden="1" s="2" customFormat="1" ht="6.96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144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hidden="1" s="2" customFormat="1" ht="25.44" customHeight="1">
      <c r="A41" s="37"/>
      <c r="B41" s="43"/>
      <c r="C41" s="158"/>
      <c r="D41" s="159" t="s">
        <v>49</v>
      </c>
      <c r="E41" s="160"/>
      <c r="F41" s="160"/>
      <c r="G41" s="161" t="s">
        <v>50</v>
      </c>
      <c r="H41" s="162" t="s">
        <v>51</v>
      </c>
      <c r="I41" s="160"/>
      <c r="J41" s="163">
        <f>SUM(J32:J39)</f>
        <v>0</v>
      </c>
      <c r="K41" s="164"/>
      <c r="L41" s="144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hidden="1" s="2" customFormat="1" ht="14.4" customHeight="1">
      <c r="A42" s="37"/>
      <c r="B42" s="165"/>
      <c r="C42" s="166"/>
      <c r="D42" s="166"/>
      <c r="E42" s="166"/>
      <c r="F42" s="166"/>
      <c r="G42" s="166"/>
      <c r="H42" s="166"/>
      <c r="I42" s="166"/>
      <c r="J42" s="166"/>
      <c r="K42" s="166"/>
      <c r="L42" s="144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hidden="1"/>
    <row r="44" hidden="1"/>
    <row r="45" hidden="1"/>
    <row r="46" hidden="1" s="2" customFormat="1" ht="6.96" customHeight="1">
      <c r="A46" s="37"/>
      <c r="B46" s="167"/>
      <c r="C46" s="168"/>
      <c r="D46" s="168"/>
      <c r="E46" s="168"/>
      <c r="F46" s="168"/>
      <c r="G46" s="168"/>
      <c r="H46" s="168"/>
      <c r="I46" s="168"/>
      <c r="J46" s="168"/>
      <c r="K46" s="168"/>
      <c r="L46" s="144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hidden="1" s="2" customFormat="1" ht="24.96" customHeight="1">
      <c r="A47" s="37"/>
      <c r="B47" s="38"/>
      <c r="C47" s="22" t="s">
        <v>105</v>
      </c>
      <c r="D47" s="39"/>
      <c r="E47" s="39"/>
      <c r="F47" s="39"/>
      <c r="G47" s="39"/>
      <c r="H47" s="39"/>
      <c r="I47" s="39"/>
      <c r="J47" s="39"/>
      <c r="K47" s="39"/>
      <c r="L47" s="144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hidden="1" s="2" customFormat="1" ht="6.96" customHeight="1">
      <c r="A48" s="37"/>
      <c r="B48" s="38"/>
      <c r="C48" s="39"/>
      <c r="D48" s="39"/>
      <c r="E48" s="39"/>
      <c r="F48" s="39"/>
      <c r="G48" s="39"/>
      <c r="H48" s="39"/>
      <c r="I48" s="39"/>
      <c r="J48" s="39"/>
      <c r="K48" s="39"/>
      <c r="L48" s="144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hidden="1" s="2" customFormat="1" ht="12" customHeight="1">
      <c r="A49" s="37"/>
      <c r="B49" s="38"/>
      <c r="C49" s="31" t="s">
        <v>16</v>
      </c>
      <c r="D49" s="39"/>
      <c r="E49" s="39"/>
      <c r="F49" s="39"/>
      <c r="G49" s="39"/>
      <c r="H49" s="39"/>
      <c r="I49" s="39"/>
      <c r="J49" s="39"/>
      <c r="K49" s="39"/>
      <c r="L49" s="144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hidden="1" s="2" customFormat="1" ht="16.5" customHeight="1">
      <c r="A50" s="37"/>
      <c r="B50" s="38"/>
      <c r="C50" s="39"/>
      <c r="D50" s="39"/>
      <c r="E50" s="169" t="str">
        <f>E7</f>
        <v>Jizera, odstranění nánosů po povodni v ř.km 82,20 – 125,09</v>
      </c>
      <c r="F50" s="31"/>
      <c r="G50" s="31"/>
      <c r="H50" s="31"/>
      <c r="I50" s="39"/>
      <c r="J50" s="39"/>
      <c r="K50" s="39"/>
      <c r="L50" s="144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hidden="1" s="1" customFormat="1" ht="12" customHeight="1">
      <c r="B51" s="20"/>
      <c r="C51" s="31" t="s">
        <v>101</v>
      </c>
      <c r="D51" s="21"/>
      <c r="E51" s="21"/>
      <c r="F51" s="21"/>
      <c r="G51" s="21"/>
      <c r="H51" s="21"/>
      <c r="I51" s="21"/>
      <c r="J51" s="21"/>
      <c r="K51" s="21"/>
      <c r="L51" s="19"/>
    </row>
    <row r="52" hidden="1" s="2" customFormat="1" ht="16.5" customHeight="1">
      <c r="A52" s="37"/>
      <c r="B52" s="38"/>
      <c r="C52" s="39"/>
      <c r="D52" s="39"/>
      <c r="E52" s="169" t="s">
        <v>304</v>
      </c>
      <c r="F52" s="39"/>
      <c r="G52" s="39"/>
      <c r="H52" s="39"/>
      <c r="I52" s="39"/>
      <c r="J52" s="39"/>
      <c r="K52" s="39"/>
      <c r="L52" s="144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hidden="1" s="2" customFormat="1" ht="12" customHeight="1">
      <c r="A53" s="37"/>
      <c r="B53" s="38"/>
      <c r="C53" s="31" t="s">
        <v>103</v>
      </c>
      <c r="D53" s="39"/>
      <c r="E53" s="39"/>
      <c r="F53" s="39"/>
      <c r="G53" s="39"/>
      <c r="H53" s="39"/>
      <c r="I53" s="39"/>
      <c r="J53" s="39"/>
      <c r="K53" s="39"/>
      <c r="L53" s="144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hidden="1" s="2" customFormat="1" ht="30" customHeight="1">
      <c r="A54" s="37"/>
      <c r="B54" s="38"/>
      <c r="C54" s="39"/>
      <c r="D54" s="39"/>
      <c r="E54" s="69" t="str">
        <f>E11</f>
        <v>SO 01 - Jizera, Turnov, odstranění nánosů v ř.km 82,200 – 82,450</v>
      </c>
      <c r="F54" s="39"/>
      <c r="G54" s="39"/>
      <c r="H54" s="39"/>
      <c r="I54" s="39"/>
      <c r="J54" s="39"/>
      <c r="K54" s="39"/>
      <c r="L54" s="144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hidden="1" s="2" customFormat="1" ht="6.96" customHeight="1">
      <c r="A55" s="37"/>
      <c r="B55" s="38"/>
      <c r="C55" s="39"/>
      <c r="D55" s="39"/>
      <c r="E55" s="39"/>
      <c r="F55" s="39"/>
      <c r="G55" s="39"/>
      <c r="H55" s="39"/>
      <c r="I55" s="39"/>
      <c r="J55" s="39"/>
      <c r="K55" s="39"/>
      <c r="L55" s="144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hidden="1" s="2" customFormat="1" ht="12" customHeight="1">
      <c r="A56" s="37"/>
      <c r="B56" s="38"/>
      <c r="C56" s="31" t="s">
        <v>21</v>
      </c>
      <c r="D56" s="39"/>
      <c r="E56" s="39"/>
      <c r="F56" s="26" t="str">
        <f>F14</f>
        <v xml:space="preserve"> </v>
      </c>
      <c r="G56" s="39"/>
      <c r="H56" s="39"/>
      <c r="I56" s="31" t="s">
        <v>23</v>
      </c>
      <c r="J56" s="72" t="str">
        <f>IF(J14="","",J14)</f>
        <v>29.4.2025</v>
      </c>
      <c r="K56" s="39"/>
      <c r="L56" s="144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hidden="1" s="2" customFormat="1" ht="6.96" customHeight="1">
      <c r="A57" s="37"/>
      <c r="B57" s="38"/>
      <c r="C57" s="39"/>
      <c r="D57" s="39"/>
      <c r="E57" s="39"/>
      <c r="F57" s="39"/>
      <c r="G57" s="39"/>
      <c r="H57" s="39"/>
      <c r="I57" s="39"/>
      <c r="J57" s="39"/>
      <c r="K57" s="39"/>
      <c r="L57" s="144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hidden="1" s="2" customFormat="1" ht="15.15" customHeight="1">
      <c r="A58" s="37"/>
      <c r="B58" s="38"/>
      <c r="C58" s="31" t="s">
        <v>25</v>
      </c>
      <c r="D58" s="39"/>
      <c r="E58" s="39"/>
      <c r="F58" s="26" t="str">
        <f>E17</f>
        <v>Povodí Labe, státní podnik</v>
      </c>
      <c r="G58" s="39"/>
      <c r="H58" s="39"/>
      <c r="I58" s="31" t="s">
        <v>32</v>
      </c>
      <c r="J58" s="35" t="str">
        <f>E23</f>
        <v>Ing. Tomáš Klikar</v>
      </c>
      <c r="K58" s="39"/>
      <c r="L58" s="144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hidden="1" s="2" customFormat="1" ht="15.15" customHeight="1">
      <c r="A59" s="37"/>
      <c r="B59" s="38"/>
      <c r="C59" s="31" t="s">
        <v>30</v>
      </c>
      <c r="D59" s="39"/>
      <c r="E59" s="39"/>
      <c r="F59" s="26" t="str">
        <f>IF(E20="","",E20)</f>
        <v>Vyplň údaj</v>
      </c>
      <c r="G59" s="39"/>
      <c r="H59" s="39"/>
      <c r="I59" s="31" t="s">
        <v>36</v>
      </c>
      <c r="J59" s="35" t="str">
        <f>E26</f>
        <v>Ing. Tomáš Klikar</v>
      </c>
      <c r="K59" s="39"/>
      <c r="L59" s="144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</row>
    <row r="60" hidden="1" s="2" customFormat="1" ht="10.32" customHeight="1">
      <c r="A60" s="37"/>
      <c r="B60" s="38"/>
      <c r="C60" s="39"/>
      <c r="D60" s="39"/>
      <c r="E60" s="39"/>
      <c r="F60" s="39"/>
      <c r="G60" s="39"/>
      <c r="H60" s="39"/>
      <c r="I60" s="39"/>
      <c r="J60" s="39"/>
      <c r="K60" s="39"/>
      <c r="L60" s="144"/>
      <c r="S60" s="37"/>
      <c r="T60" s="37"/>
      <c r="U60" s="37"/>
      <c r="V60" s="37"/>
      <c r="W60" s="37"/>
      <c r="X60" s="37"/>
      <c r="Y60" s="37"/>
      <c r="Z60" s="37"/>
      <c r="AA60" s="37"/>
      <c r="AB60" s="37"/>
      <c r="AC60" s="37"/>
      <c r="AD60" s="37"/>
      <c r="AE60" s="37"/>
    </row>
    <row r="61" hidden="1" s="2" customFormat="1" ht="29.28" customHeight="1">
      <c r="A61" s="37"/>
      <c r="B61" s="38"/>
      <c r="C61" s="170" t="s">
        <v>106</v>
      </c>
      <c r="D61" s="171"/>
      <c r="E61" s="171"/>
      <c r="F61" s="171"/>
      <c r="G61" s="171"/>
      <c r="H61" s="171"/>
      <c r="I61" s="171"/>
      <c r="J61" s="172" t="s">
        <v>107</v>
      </c>
      <c r="K61" s="171"/>
      <c r="L61" s="144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 hidden="1" s="2" customFormat="1" ht="10.32" customHeight="1">
      <c r="A62" s="37"/>
      <c r="B62" s="38"/>
      <c r="C62" s="39"/>
      <c r="D62" s="39"/>
      <c r="E62" s="39"/>
      <c r="F62" s="39"/>
      <c r="G62" s="39"/>
      <c r="H62" s="39"/>
      <c r="I62" s="39"/>
      <c r="J62" s="39"/>
      <c r="K62" s="39"/>
      <c r="L62" s="144"/>
      <c r="S62" s="37"/>
      <c r="T62" s="37"/>
      <c r="U62" s="37"/>
      <c r="V62" s="37"/>
      <c r="W62" s="37"/>
      <c r="X62" s="37"/>
      <c r="Y62" s="37"/>
      <c r="Z62" s="37"/>
      <c r="AA62" s="37"/>
      <c r="AB62" s="37"/>
      <c r="AC62" s="37"/>
      <c r="AD62" s="37"/>
      <c r="AE62" s="37"/>
    </row>
    <row r="63" hidden="1" s="2" customFormat="1" ht="22.8" customHeight="1">
      <c r="A63" s="37"/>
      <c r="B63" s="38"/>
      <c r="C63" s="173" t="s">
        <v>71</v>
      </c>
      <c r="D63" s="39"/>
      <c r="E63" s="39"/>
      <c r="F63" s="39"/>
      <c r="G63" s="39"/>
      <c r="H63" s="39"/>
      <c r="I63" s="39"/>
      <c r="J63" s="102">
        <f>J88</f>
        <v>0</v>
      </c>
      <c r="K63" s="39"/>
      <c r="L63" s="144"/>
      <c r="S63" s="37"/>
      <c r="T63" s="37"/>
      <c r="U63" s="37"/>
      <c r="V63" s="37"/>
      <c r="W63" s="37"/>
      <c r="X63" s="37"/>
      <c r="Y63" s="37"/>
      <c r="Z63" s="37"/>
      <c r="AA63" s="37"/>
      <c r="AB63" s="37"/>
      <c r="AC63" s="37"/>
      <c r="AD63" s="37"/>
      <c r="AE63" s="37"/>
      <c r="AU63" s="16" t="s">
        <v>108</v>
      </c>
    </row>
    <row r="64" hidden="1" s="9" customFormat="1" ht="24.96" customHeight="1">
      <c r="A64" s="9"/>
      <c r="B64" s="174"/>
      <c r="C64" s="175"/>
      <c r="D64" s="176" t="s">
        <v>109</v>
      </c>
      <c r="E64" s="177"/>
      <c r="F64" s="177"/>
      <c r="G64" s="177"/>
      <c r="H64" s="177"/>
      <c r="I64" s="177"/>
      <c r="J64" s="178">
        <f>J89</f>
        <v>0</v>
      </c>
      <c r="K64" s="175"/>
      <c r="L64" s="17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hidden="1" s="10" customFormat="1" ht="19.92" customHeight="1">
      <c r="A65" s="10"/>
      <c r="B65" s="180"/>
      <c r="C65" s="125"/>
      <c r="D65" s="181" t="s">
        <v>110</v>
      </c>
      <c r="E65" s="182"/>
      <c r="F65" s="182"/>
      <c r="G65" s="182"/>
      <c r="H65" s="182"/>
      <c r="I65" s="182"/>
      <c r="J65" s="183">
        <f>J90</f>
        <v>0</v>
      </c>
      <c r="K65" s="125"/>
      <c r="L65" s="184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hidden="1" s="10" customFormat="1" ht="19.92" customHeight="1">
      <c r="A66" s="10"/>
      <c r="B66" s="180"/>
      <c r="C66" s="125"/>
      <c r="D66" s="181" t="s">
        <v>111</v>
      </c>
      <c r="E66" s="182"/>
      <c r="F66" s="182"/>
      <c r="G66" s="182"/>
      <c r="H66" s="182"/>
      <c r="I66" s="182"/>
      <c r="J66" s="183">
        <f>J124</f>
        <v>0</v>
      </c>
      <c r="K66" s="125"/>
      <c r="L66" s="184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hidden="1" s="2" customFormat="1" ht="21.84" customHeight="1">
      <c r="A67" s="37"/>
      <c r="B67" s="38"/>
      <c r="C67" s="39"/>
      <c r="D67" s="39"/>
      <c r="E67" s="39"/>
      <c r="F67" s="39"/>
      <c r="G67" s="39"/>
      <c r="H67" s="39"/>
      <c r="I67" s="39"/>
      <c r="J67" s="39"/>
      <c r="K67" s="39"/>
      <c r="L67" s="144"/>
      <c r="S67" s="37"/>
      <c r="T67" s="37"/>
      <c r="U67" s="37"/>
      <c r="V67" s="37"/>
      <c r="W67" s="37"/>
      <c r="X67" s="37"/>
      <c r="Y67" s="37"/>
      <c r="Z67" s="37"/>
      <c r="AA67" s="37"/>
      <c r="AB67" s="37"/>
      <c r="AC67" s="37"/>
      <c r="AD67" s="37"/>
      <c r="AE67" s="37"/>
    </row>
    <row r="68" hidden="1" s="2" customFormat="1" ht="6.96" customHeight="1">
      <c r="A68" s="37"/>
      <c r="B68" s="59"/>
      <c r="C68" s="60"/>
      <c r="D68" s="60"/>
      <c r="E68" s="60"/>
      <c r="F68" s="60"/>
      <c r="G68" s="60"/>
      <c r="H68" s="60"/>
      <c r="I68" s="60"/>
      <c r="J68" s="60"/>
      <c r="K68" s="60"/>
      <c r="L68" s="144"/>
      <c r="S68" s="37"/>
      <c r="T68" s="37"/>
      <c r="U68" s="37"/>
      <c r="V68" s="37"/>
      <c r="W68" s="37"/>
      <c r="X68" s="37"/>
      <c r="Y68" s="37"/>
      <c r="Z68" s="37"/>
      <c r="AA68" s="37"/>
      <c r="AB68" s="37"/>
      <c r="AC68" s="37"/>
      <c r="AD68" s="37"/>
      <c r="AE68" s="37"/>
    </row>
    <row r="69" hidden="1"/>
    <row r="70" hidden="1"/>
    <row r="71" hidden="1"/>
    <row r="72" s="2" customFormat="1" ht="6.96" customHeight="1">
      <c r="A72" s="37"/>
      <c r="B72" s="61"/>
      <c r="C72" s="62"/>
      <c r="D72" s="62"/>
      <c r="E72" s="62"/>
      <c r="F72" s="62"/>
      <c r="G72" s="62"/>
      <c r="H72" s="62"/>
      <c r="I72" s="62"/>
      <c r="J72" s="62"/>
      <c r="K72" s="62"/>
      <c r="L72" s="144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</row>
    <row r="73" s="2" customFormat="1" ht="24.96" customHeight="1">
      <c r="A73" s="37"/>
      <c r="B73" s="38"/>
      <c r="C73" s="22" t="s">
        <v>112</v>
      </c>
      <c r="D73" s="39"/>
      <c r="E73" s="39"/>
      <c r="F73" s="39"/>
      <c r="G73" s="39"/>
      <c r="H73" s="39"/>
      <c r="I73" s="39"/>
      <c r="J73" s="39"/>
      <c r="K73" s="39"/>
      <c r="L73" s="144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4" s="2" customFormat="1" ht="6.96" customHeight="1">
      <c r="A74" s="37"/>
      <c r="B74" s="38"/>
      <c r="C74" s="39"/>
      <c r="D74" s="39"/>
      <c r="E74" s="39"/>
      <c r="F74" s="39"/>
      <c r="G74" s="39"/>
      <c r="H74" s="39"/>
      <c r="I74" s="39"/>
      <c r="J74" s="39"/>
      <c r="K74" s="39"/>
      <c r="L74" s="144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</row>
    <row r="75" s="2" customFormat="1" ht="12" customHeight="1">
      <c r="A75" s="37"/>
      <c r="B75" s="38"/>
      <c r="C75" s="31" t="s">
        <v>16</v>
      </c>
      <c r="D75" s="39"/>
      <c r="E75" s="39"/>
      <c r="F75" s="39"/>
      <c r="G75" s="39"/>
      <c r="H75" s="39"/>
      <c r="I75" s="39"/>
      <c r="J75" s="39"/>
      <c r="K75" s="39"/>
      <c r="L75" s="144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="2" customFormat="1" ht="16.5" customHeight="1">
      <c r="A76" s="37"/>
      <c r="B76" s="38"/>
      <c r="C76" s="39"/>
      <c r="D76" s="39"/>
      <c r="E76" s="169" t="str">
        <f>E7</f>
        <v>Jizera, odstranění nánosů po povodni v ř.km 82,20 – 125,09</v>
      </c>
      <c r="F76" s="31"/>
      <c r="G76" s="31"/>
      <c r="H76" s="31"/>
      <c r="I76" s="39"/>
      <c r="J76" s="39"/>
      <c r="K76" s="39"/>
      <c r="L76" s="144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1" customFormat="1" ht="12" customHeight="1">
      <c r="B77" s="20"/>
      <c r="C77" s="31" t="s">
        <v>101</v>
      </c>
      <c r="D77" s="21"/>
      <c r="E77" s="21"/>
      <c r="F77" s="21"/>
      <c r="G77" s="21"/>
      <c r="H77" s="21"/>
      <c r="I77" s="21"/>
      <c r="J77" s="21"/>
      <c r="K77" s="21"/>
      <c r="L77" s="19"/>
    </row>
    <row r="78" s="2" customFormat="1" ht="16.5" customHeight="1">
      <c r="A78" s="37"/>
      <c r="B78" s="38"/>
      <c r="C78" s="39"/>
      <c r="D78" s="39"/>
      <c r="E78" s="169" t="s">
        <v>304</v>
      </c>
      <c r="F78" s="39"/>
      <c r="G78" s="39"/>
      <c r="H78" s="39"/>
      <c r="I78" s="39"/>
      <c r="J78" s="39"/>
      <c r="K78" s="39"/>
      <c r="L78" s="144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="2" customFormat="1" ht="12" customHeight="1">
      <c r="A79" s="37"/>
      <c r="B79" s="38"/>
      <c r="C79" s="31" t="s">
        <v>103</v>
      </c>
      <c r="D79" s="39"/>
      <c r="E79" s="39"/>
      <c r="F79" s="39"/>
      <c r="G79" s="39"/>
      <c r="H79" s="39"/>
      <c r="I79" s="39"/>
      <c r="J79" s="39"/>
      <c r="K79" s="39"/>
      <c r="L79" s="144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="2" customFormat="1" ht="30" customHeight="1">
      <c r="A80" s="37"/>
      <c r="B80" s="38"/>
      <c r="C80" s="39"/>
      <c r="D80" s="39"/>
      <c r="E80" s="69" t="str">
        <f>E11</f>
        <v>SO 01 - Jizera, Turnov, odstranění nánosů v ř.km 82,200 – 82,450</v>
      </c>
      <c r="F80" s="39"/>
      <c r="G80" s="39"/>
      <c r="H80" s="39"/>
      <c r="I80" s="39"/>
      <c r="J80" s="39"/>
      <c r="K80" s="39"/>
      <c r="L80" s="144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="2" customFormat="1" ht="6.96" customHeight="1">
      <c r="A81" s="37"/>
      <c r="B81" s="38"/>
      <c r="C81" s="39"/>
      <c r="D81" s="39"/>
      <c r="E81" s="39"/>
      <c r="F81" s="39"/>
      <c r="G81" s="39"/>
      <c r="H81" s="39"/>
      <c r="I81" s="39"/>
      <c r="J81" s="39"/>
      <c r="K81" s="39"/>
      <c r="L81" s="144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12" customHeight="1">
      <c r="A82" s="37"/>
      <c r="B82" s="38"/>
      <c r="C82" s="31" t="s">
        <v>21</v>
      </c>
      <c r="D82" s="39"/>
      <c r="E82" s="39"/>
      <c r="F82" s="26" t="str">
        <f>F14</f>
        <v xml:space="preserve"> </v>
      </c>
      <c r="G82" s="39"/>
      <c r="H82" s="39"/>
      <c r="I82" s="31" t="s">
        <v>23</v>
      </c>
      <c r="J82" s="72" t="str">
        <f>IF(J14="","",J14)</f>
        <v>29.4.2025</v>
      </c>
      <c r="K82" s="39"/>
      <c r="L82" s="144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144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5.15" customHeight="1">
      <c r="A84" s="37"/>
      <c r="B84" s="38"/>
      <c r="C84" s="31" t="s">
        <v>25</v>
      </c>
      <c r="D84" s="39"/>
      <c r="E84" s="39"/>
      <c r="F84" s="26" t="str">
        <f>E17</f>
        <v>Povodí Labe, státní podnik</v>
      </c>
      <c r="G84" s="39"/>
      <c r="H84" s="39"/>
      <c r="I84" s="31" t="s">
        <v>32</v>
      </c>
      <c r="J84" s="35" t="str">
        <f>E23</f>
        <v>Ing. Tomáš Klikar</v>
      </c>
      <c r="K84" s="39"/>
      <c r="L84" s="144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5.15" customHeight="1">
      <c r="A85" s="37"/>
      <c r="B85" s="38"/>
      <c r="C85" s="31" t="s">
        <v>30</v>
      </c>
      <c r="D85" s="39"/>
      <c r="E85" s="39"/>
      <c r="F85" s="26" t="str">
        <f>IF(E20="","",E20)</f>
        <v>Vyplň údaj</v>
      </c>
      <c r="G85" s="39"/>
      <c r="H85" s="39"/>
      <c r="I85" s="31" t="s">
        <v>36</v>
      </c>
      <c r="J85" s="35" t="str">
        <f>E26</f>
        <v>Ing. Tomáš Klikar</v>
      </c>
      <c r="K85" s="39"/>
      <c r="L85" s="144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0.32" customHeight="1">
      <c r="A86" s="37"/>
      <c r="B86" s="38"/>
      <c r="C86" s="39"/>
      <c r="D86" s="39"/>
      <c r="E86" s="39"/>
      <c r="F86" s="39"/>
      <c r="G86" s="39"/>
      <c r="H86" s="39"/>
      <c r="I86" s="39"/>
      <c r="J86" s="39"/>
      <c r="K86" s="39"/>
      <c r="L86" s="144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11" customFormat="1" ht="29.28" customHeight="1">
      <c r="A87" s="185"/>
      <c r="B87" s="186"/>
      <c r="C87" s="187" t="s">
        <v>113</v>
      </c>
      <c r="D87" s="188" t="s">
        <v>58</v>
      </c>
      <c r="E87" s="188" t="s">
        <v>54</v>
      </c>
      <c r="F87" s="188" t="s">
        <v>55</v>
      </c>
      <c r="G87" s="188" t="s">
        <v>114</v>
      </c>
      <c r="H87" s="188" t="s">
        <v>115</v>
      </c>
      <c r="I87" s="188" t="s">
        <v>116</v>
      </c>
      <c r="J87" s="189" t="s">
        <v>107</v>
      </c>
      <c r="K87" s="190" t="s">
        <v>117</v>
      </c>
      <c r="L87" s="191"/>
      <c r="M87" s="92" t="s">
        <v>19</v>
      </c>
      <c r="N87" s="93" t="s">
        <v>43</v>
      </c>
      <c r="O87" s="93" t="s">
        <v>118</v>
      </c>
      <c r="P87" s="93" t="s">
        <v>119</v>
      </c>
      <c r="Q87" s="93" t="s">
        <v>120</v>
      </c>
      <c r="R87" s="93" t="s">
        <v>121</v>
      </c>
      <c r="S87" s="93" t="s">
        <v>122</v>
      </c>
      <c r="T87" s="94" t="s">
        <v>123</v>
      </c>
      <c r="U87" s="185"/>
      <c r="V87" s="185"/>
      <c r="W87" s="185"/>
      <c r="X87" s="185"/>
      <c r="Y87" s="185"/>
      <c r="Z87" s="185"/>
      <c r="AA87" s="185"/>
      <c r="AB87" s="185"/>
      <c r="AC87" s="185"/>
      <c r="AD87" s="185"/>
      <c r="AE87" s="185"/>
    </row>
    <row r="88" s="2" customFormat="1" ht="22.8" customHeight="1">
      <c r="A88" s="37"/>
      <c r="B88" s="38"/>
      <c r="C88" s="99" t="s">
        <v>124</v>
      </c>
      <c r="D88" s="39"/>
      <c r="E88" s="39"/>
      <c r="F88" s="39"/>
      <c r="G88" s="39"/>
      <c r="H88" s="39"/>
      <c r="I88" s="39"/>
      <c r="J88" s="192">
        <f>BK88</f>
        <v>0</v>
      </c>
      <c r="K88" s="39"/>
      <c r="L88" s="43"/>
      <c r="M88" s="95"/>
      <c r="N88" s="193"/>
      <c r="O88" s="96"/>
      <c r="P88" s="194">
        <f>P89</f>
        <v>0</v>
      </c>
      <c r="Q88" s="96"/>
      <c r="R88" s="194">
        <f>R89</f>
        <v>0</v>
      </c>
      <c r="S88" s="96"/>
      <c r="T88" s="195">
        <f>T89</f>
        <v>0</v>
      </c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T88" s="16" t="s">
        <v>72</v>
      </c>
      <c r="AU88" s="16" t="s">
        <v>108</v>
      </c>
      <c r="BK88" s="196">
        <f>BK89</f>
        <v>0</v>
      </c>
    </row>
    <row r="89" s="12" customFormat="1" ht="25.92" customHeight="1">
      <c r="A89" s="12"/>
      <c r="B89" s="197"/>
      <c r="C89" s="198"/>
      <c r="D89" s="199" t="s">
        <v>72</v>
      </c>
      <c r="E89" s="200" t="s">
        <v>125</v>
      </c>
      <c r="F89" s="200" t="s">
        <v>126</v>
      </c>
      <c r="G89" s="198"/>
      <c r="H89" s="198"/>
      <c r="I89" s="201"/>
      <c r="J89" s="202">
        <f>BK89</f>
        <v>0</v>
      </c>
      <c r="K89" s="198"/>
      <c r="L89" s="203"/>
      <c r="M89" s="204"/>
      <c r="N89" s="205"/>
      <c r="O89" s="205"/>
      <c r="P89" s="206">
        <f>P90+P124</f>
        <v>0</v>
      </c>
      <c r="Q89" s="205"/>
      <c r="R89" s="206">
        <f>R90+R124</f>
        <v>0</v>
      </c>
      <c r="S89" s="205"/>
      <c r="T89" s="207">
        <f>T90+T124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08" t="s">
        <v>80</v>
      </c>
      <c r="AT89" s="209" t="s">
        <v>72</v>
      </c>
      <c r="AU89" s="209" t="s">
        <v>73</v>
      </c>
      <c r="AY89" s="208" t="s">
        <v>127</v>
      </c>
      <c r="BK89" s="210">
        <f>BK90+BK124</f>
        <v>0</v>
      </c>
    </row>
    <row r="90" s="12" customFormat="1" ht="22.8" customHeight="1">
      <c r="A90" s="12"/>
      <c r="B90" s="197"/>
      <c r="C90" s="198"/>
      <c r="D90" s="199" t="s">
        <v>72</v>
      </c>
      <c r="E90" s="211" t="s">
        <v>80</v>
      </c>
      <c r="F90" s="211" t="s">
        <v>128</v>
      </c>
      <c r="G90" s="198"/>
      <c r="H90" s="198"/>
      <c r="I90" s="201"/>
      <c r="J90" s="212">
        <f>BK90</f>
        <v>0</v>
      </c>
      <c r="K90" s="198"/>
      <c r="L90" s="203"/>
      <c r="M90" s="204"/>
      <c r="N90" s="205"/>
      <c r="O90" s="205"/>
      <c r="P90" s="206">
        <f>SUM(P91:P123)</f>
        <v>0</v>
      </c>
      <c r="Q90" s="205"/>
      <c r="R90" s="206">
        <f>SUM(R91:R123)</f>
        <v>0</v>
      </c>
      <c r="S90" s="205"/>
      <c r="T90" s="207">
        <f>SUM(T91:T123)</f>
        <v>0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08" t="s">
        <v>80</v>
      </c>
      <c r="AT90" s="209" t="s">
        <v>72</v>
      </c>
      <c r="AU90" s="209" t="s">
        <v>80</v>
      </c>
      <c r="AY90" s="208" t="s">
        <v>127</v>
      </c>
      <c r="BK90" s="210">
        <f>SUM(BK91:BK123)</f>
        <v>0</v>
      </c>
    </row>
    <row r="91" s="2" customFormat="1" ht="24.15" customHeight="1">
      <c r="A91" s="37"/>
      <c r="B91" s="38"/>
      <c r="C91" s="213" t="s">
        <v>80</v>
      </c>
      <c r="D91" s="213" t="s">
        <v>129</v>
      </c>
      <c r="E91" s="214" t="s">
        <v>130</v>
      </c>
      <c r="F91" s="215" t="s">
        <v>131</v>
      </c>
      <c r="G91" s="216" t="s">
        <v>132</v>
      </c>
      <c r="H91" s="217">
        <v>0.245</v>
      </c>
      <c r="I91" s="218"/>
      <c r="J91" s="219">
        <f>ROUND(I91*H91,2)</f>
        <v>0</v>
      </c>
      <c r="K91" s="220"/>
      <c r="L91" s="43"/>
      <c r="M91" s="221" t="s">
        <v>19</v>
      </c>
      <c r="N91" s="222" t="s">
        <v>46</v>
      </c>
      <c r="O91" s="84"/>
      <c r="P91" s="223">
        <f>O91*H91</f>
        <v>0</v>
      </c>
      <c r="Q91" s="223">
        <v>0</v>
      </c>
      <c r="R91" s="223">
        <f>Q91*H91</f>
        <v>0</v>
      </c>
      <c r="S91" s="223">
        <v>0</v>
      </c>
      <c r="T91" s="224">
        <f>S91*H91</f>
        <v>0</v>
      </c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R91" s="225" t="s">
        <v>133</v>
      </c>
      <c r="AT91" s="225" t="s">
        <v>129</v>
      </c>
      <c r="AU91" s="225" t="s">
        <v>82</v>
      </c>
      <c r="AY91" s="16" t="s">
        <v>127</v>
      </c>
      <c r="BE91" s="226">
        <f>IF(N91="základní",J91,0)</f>
        <v>0</v>
      </c>
      <c r="BF91" s="226">
        <f>IF(N91="snížená",J91,0)</f>
        <v>0</v>
      </c>
      <c r="BG91" s="226">
        <f>IF(N91="zákl. přenesená",J91,0)</f>
        <v>0</v>
      </c>
      <c r="BH91" s="226">
        <f>IF(N91="sníž. přenesená",J91,0)</f>
        <v>0</v>
      </c>
      <c r="BI91" s="226">
        <f>IF(N91="nulová",J91,0)</f>
        <v>0</v>
      </c>
      <c r="BJ91" s="16" t="s">
        <v>133</v>
      </c>
      <c r="BK91" s="226">
        <f>ROUND(I91*H91,2)</f>
        <v>0</v>
      </c>
      <c r="BL91" s="16" t="s">
        <v>133</v>
      </c>
      <c r="BM91" s="225" t="s">
        <v>306</v>
      </c>
    </row>
    <row r="92" s="2" customFormat="1">
      <c r="A92" s="37"/>
      <c r="B92" s="38"/>
      <c r="C92" s="39"/>
      <c r="D92" s="227" t="s">
        <v>135</v>
      </c>
      <c r="E92" s="39"/>
      <c r="F92" s="228" t="s">
        <v>136</v>
      </c>
      <c r="G92" s="39"/>
      <c r="H92" s="39"/>
      <c r="I92" s="229"/>
      <c r="J92" s="39"/>
      <c r="K92" s="39"/>
      <c r="L92" s="43"/>
      <c r="M92" s="230"/>
      <c r="N92" s="231"/>
      <c r="O92" s="84"/>
      <c r="P92" s="84"/>
      <c r="Q92" s="84"/>
      <c r="R92" s="84"/>
      <c r="S92" s="84"/>
      <c r="T92" s="85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  <c r="AT92" s="16" t="s">
        <v>135</v>
      </c>
      <c r="AU92" s="16" t="s">
        <v>82</v>
      </c>
    </row>
    <row r="93" s="13" customFormat="1">
      <c r="A93" s="13"/>
      <c r="B93" s="232"/>
      <c r="C93" s="233"/>
      <c r="D93" s="234" t="s">
        <v>137</v>
      </c>
      <c r="E93" s="235" t="s">
        <v>19</v>
      </c>
      <c r="F93" s="236" t="s">
        <v>307</v>
      </c>
      <c r="G93" s="233"/>
      <c r="H93" s="237">
        <v>0.245</v>
      </c>
      <c r="I93" s="238"/>
      <c r="J93" s="233"/>
      <c r="K93" s="233"/>
      <c r="L93" s="239"/>
      <c r="M93" s="240"/>
      <c r="N93" s="241"/>
      <c r="O93" s="241"/>
      <c r="P93" s="241"/>
      <c r="Q93" s="241"/>
      <c r="R93" s="241"/>
      <c r="S93" s="241"/>
      <c r="T93" s="242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43" t="s">
        <v>137</v>
      </c>
      <c r="AU93" s="243" t="s">
        <v>82</v>
      </c>
      <c r="AV93" s="13" t="s">
        <v>82</v>
      </c>
      <c r="AW93" s="13" t="s">
        <v>35</v>
      </c>
      <c r="AX93" s="13" t="s">
        <v>80</v>
      </c>
      <c r="AY93" s="243" t="s">
        <v>127</v>
      </c>
    </row>
    <row r="94" s="14" customFormat="1">
      <c r="A94" s="14"/>
      <c r="B94" s="244"/>
      <c r="C94" s="245"/>
      <c r="D94" s="234" t="s">
        <v>137</v>
      </c>
      <c r="E94" s="246" t="s">
        <v>19</v>
      </c>
      <c r="F94" s="247" t="s">
        <v>139</v>
      </c>
      <c r="G94" s="245"/>
      <c r="H94" s="246" t="s">
        <v>19</v>
      </c>
      <c r="I94" s="248"/>
      <c r="J94" s="245"/>
      <c r="K94" s="245"/>
      <c r="L94" s="249"/>
      <c r="M94" s="250"/>
      <c r="N94" s="251"/>
      <c r="O94" s="251"/>
      <c r="P94" s="251"/>
      <c r="Q94" s="251"/>
      <c r="R94" s="251"/>
      <c r="S94" s="251"/>
      <c r="T94" s="252"/>
      <c r="U94" s="14"/>
      <c r="V94" s="14"/>
      <c r="W94" s="14"/>
      <c r="X94" s="14"/>
      <c r="Y94" s="14"/>
      <c r="Z94" s="14"/>
      <c r="AA94" s="14"/>
      <c r="AB94" s="14"/>
      <c r="AC94" s="14"/>
      <c r="AD94" s="14"/>
      <c r="AE94" s="14"/>
      <c r="AT94" s="253" t="s">
        <v>137</v>
      </c>
      <c r="AU94" s="253" t="s">
        <v>82</v>
      </c>
      <c r="AV94" s="14" t="s">
        <v>80</v>
      </c>
      <c r="AW94" s="14" t="s">
        <v>35</v>
      </c>
      <c r="AX94" s="14" t="s">
        <v>73</v>
      </c>
      <c r="AY94" s="253" t="s">
        <v>127</v>
      </c>
    </row>
    <row r="95" s="2" customFormat="1" ht="21.75" customHeight="1">
      <c r="A95" s="37"/>
      <c r="B95" s="38"/>
      <c r="C95" s="213" t="s">
        <v>82</v>
      </c>
      <c r="D95" s="213" t="s">
        <v>129</v>
      </c>
      <c r="E95" s="214" t="s">
        <v>140</v>
      </c>
      <c r="F95" s="215" t="s">
        <v>141</v>
      </c>
      <c r="G95" s="216" t="s">
        <v>142</v>
      </c>
      <c r="H95" s="217">
        <v>1</v>
      </c>
      <c r="I95" s="218"/>
      <c r="J95" s="219">
        <f>ROUND(I95*H95,2)</f>
        <v>0</v>
      </c>
      <c r="K95" s="220"/>
      <c r="L95" s="43"/>
      <c r="M95" s="221" t="s">
        <v>19</v>
      </c>
      <c r="N95" s="222" t="s">
        <v>46</v>
      </c>
      <c r="O95" s="84"/>
      <c r="P95" s="223">
        <f>O95*H95</f>
        <v>0</v>
      </c>
      <c r="Q95" s="223">
        <v>0</v>
      </c>
      <c r="R95" s="223">
        <f>Q95*H95</f>
        <v>0</v>
      </c>
      <c r="S95" s="223">
        <v>0</v>
      </c>
      <c r="T95" s="224">
        <f>S95*H95</f>
        <v>0</v>
      </c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  <c r="AR95" s="225" t="s">
        <v>133</v>
      </c>
      <c r="AT95" s="225" t="s">
        <v>129</v>
      </c>
      <c r="AU95" s="225" t="s">
        <v>82</v>
      </c>
      <c r="AY95" s="16" t="s">
        <v>127</v>
      </c>
      <c r="BE95" s="226">
        <f>IF(N95="základní",J95,0)</f>
        <v>0</v>
      </c>
      <c r="BF95" s="226">
        <f>IF(N95="snížená",J95,0)</f>
        <v>0</v>
      </c>
      <c r="BG95" s="226">
        <f>IF(N95="zákl. přenesená",J95,0)</f>
        <v>0</v>
      </c>
      <c r="BH95" s="226">
        <f>IF(N95="sníž. přenesená",J95,0)</f>
        <v>0</v>
      </c>
      <c r="BI95" s="226">
        <f>IF(N95="nulová",J95,0)</f>
        <v>0</v>
      </c>
      <c r="BJ95" s="16" t="s">
        <v>133</v>
      </c>
      <c r="BK95" s="226">
        <f>ROUND(I95*H95,2)</f>
        <v>0</v>
      </c>
      <c r="BL95" s="16" t="s">
        <v>133</v>
      </c>
      <c r="BM95" s="225" t="s">
        <v>308</v>
      </c>
    </row>
    <row r="96" s="13" customFormat="1">
      <c r="A96" s="13"/>
      <c r="B96" s="232"/>
      <c r="C96" s="233"/>
      <c r="D96" s="234" t="s">
        <v>137</v>
      </c>
      <c r="E96" s="235" t="s">
        <v>19</v>
      </c>
      <c r="F96" s="236" t="s">
        <v>80</v>
      </c>
      <c r="G96" s="233"/>
      <c r="H96" s="237">
        <v>1</v>
      </c>
      <c r="I96" s="238"/>
      <c r="J96" s="233"/>
      <c r="K96" s="233"/>
      <c r="L96" s="239"/>
      <c r="M96" s="240"/>
      <c r="N96" s="241"/>
      <c r="O96" s="241"/>
      <c r="P96" s="241"/>
      <c r="Q96" s="241"/>
      <c r="R96" s="241"/>
      <c r="S96" s="241"/>
      <c r="T96" s="242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43" t="s">
        <v>137</v>
      </c>
      <c r="AU96" s="243" t="s">
        <v>82</v>
      </c>
      <c r="AV96" s="13" t="s">
        <v>82</v>
      </c>
      <c r="AW96" s="13" t="s">
        <v>35</v>
      </c>
      <c r="AX96" s="13" t="s">
        <v>80</v>
      </c>
      <c r="AY96" s="243" t="s">
        <v>127</v>
      </c>
    </row>
    <row r="97" s="14" customFormat="1">
      <c r="A97" s="14"/>
      <c r="B97" s="244"/>
      <c r="C97" s="245"/>
      <c r="D97" s="234" t="s">
        <v>137</v>
      </c>
      <c r="E97" s="246" t="s">
        <v>19</v>
      </c>
      <c r="F97" s="247" t="s">
        <v>144</v>
      </c>
      <c r="G97" s="245"/>
      <c r="H97" s="246" t="s">
        <v>19</v>
      </c>
      <c r="I97" s="248"/>
      <c r="J97" s="245"/>
      <c r="K97" s="245"/>
      <c r="L97" s="249"/>
      <c r="M97" s="250"/>
      <c r="N97" s="251"/>
      <c r="O97" s="251"/>
      <c r="P97" s="251"/>
      <c r="Q97" s="251"/>
      <c r="R97" s="251"/>
      <c r="S97" s="251"/>
      <c r="T97" s="252"/>
      <c r="U97" s="14"/>
      <c r="V97" s="14"/>
      <c r="W97" s="14"/>
      <c r="X97" s="14"/>
      <c r="Y97" s="14"/>
      <c r="Z97" s="14"/>
      <c r="AA97" s="14"/>
      <c r="AB97" s="14"/>
      <c r="AC97" s="14"/>
      <c r="AD97" s="14"/>
      <c r="AE97" s="14"/>
      <c r="AT97" s="253" t="s">
        <v>137</v>
      </c>
      <c r="AU97" s="253" t="s">
        <v>82</v>
      </c>
      <c r="AV97" s="14" t="s">
        <v>80</v>
      </c>
      <c r="AW97" s="14" t="s">
        <v>35</v>
      </c>
      <c r="AX97" s="14" t="s">
        <v>73</v>
      </c>
      <c r="AY97" s="253" t="s">
        <v>127</v>
      </c>
    </row>
    <row r="98" s="14" customFormat="1">
      <c r="A98" s="14"/>
      <c r="B98" s="244"/>
      <c r="C98" s="245"/>
      <c r="D98" s="234" t="s">
        <v>137</v>
      </c>
      <c r="E98" s="246" t="s">
        <v>19</v>
      </c>
      <c r="F98" s="247" t="s">
        <v>145</v>
      </c>
      <c r="G98" s="245"/>
      <c r="H98" s="246" t="s">
        <v>19</v>
      </c>
      <c r="I98" s="248"/>
      <c r="J98" s="245"/>
      <c r="K98" s="245"/>
      <c r="L98" s="249"/>
      <c r="M98" s="250"/>
      <c r="N98" s="251"/>
      <c r="O98" s="251"/>
      <c r="P98" s="251"/>
      <c r="Q98" s="251"/>
      <c r="R98" s="251"/>
      <c r="S98" s="251"/>
      <c r="T98" s="252"/>
      <c r="U98" s="14"/>
      <c r="V98" s="14"/>
      <c r="W98" s="14"/>
      <c r="X98" s="14"/>
      <c r="Y98" s="14"/>
      <c r="Z98" s="14"/>
      <c r="AA98" s="14"/>
      <c r="AB98" s="14"/>
      <c r="AC98" s="14"/>
      <c r="AD98" s="14"/>
      <c r="AE98" s="14"/>
      <c r="AT98" s="253" t="s">
        <v>137</v>
      </c>
      <c r="AU98" s="253" t="s">
        <v>82</v>
      </c>
      <c r="AV98" s="14" t="s">
        <v>80</v>
      </c>
      <c r="AW98" s="14" t="s">
        <v>35</v>
      </c>
      <c r="AX98" s="14" t="s">
        <v>73</v>
      </c>
      <c r="AY98" s="253" t="s">
        <v>127</v>
      </c>
    </row>
    <row r="99" s="2" customFormat="1" ht="16.5" customHeight="1">
      <c r="A99" s="37"/>
      <c r="B99" s="38"/>
      <c r="C99" s="213" t="s">
        <v>146</v>
      </c>
      <c r="D99" s="213" t="s">
        <v>129</v>
      </c>
      <c r="E99" s="214" t="s">
        <v>147</v>
      </c>
      <c r="F99" s="215" t="s">
        <v>148</v>
      </c>
      <c r="G99" s="216" t="s">
        <v>149</v>
      </c>
      <c r="H99" s="217">
        <v>2512</v>
      </c>
      <c r="I99" s="218"/>
      <c r="J99" s="219">
        <f>ROUND(I99*H99,2)</f>
        <v>0</v>
      </c>
      <c r="K99" s="220"/>
      <c r="L99" s="43"/>
      <c r="M99" s="221" t="s">
        <v>19</v>
      </c>
      <c r="N99" s="222" t="s">
        <v>46</v>
      </c>
      <c r="O99" s="84"/>
      <c r="P99" s="223">
        <f>O99*H99</f>
        <v>0</v>
      </c>
      <c r="Q99" s="223">
        <v>0</v>
      </c>
      <c r="R99" s="223">
        <f>Q99*H99</f>
        <v>0</v>
      </c>
      <c r="S99" s="223">
        <v>0</v>
      </c>
      <c r="T99" s="224">
        <f>S99*H99</f>
        <v>0</v>
      </c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R99" s="225" t="s">
        <v>133</v>
      </c>
      <c r="AT99" s="225" t="s">
        <v>129</v>
      </c>
      <c r="AU99" s="225" t="s">
        <v>82</v>
      </c>
      <c r="AY99" s="16" t="s">
        <v>127</v>
      </c>
      <c r="BE99" s="226">
        <f>IF(N99="základní",J99,0)</f>
        <v>0</v>
      </c>
      <c r="BF99" s="226">
        <f>IF(N99="snížená",J99,0)</f>
        <v>0</v>
      </c>
      <c r="BG99" s="226">
        <f>IF(N99="zákl. přenesená",J99,0)</f>
        <v>0</v>
      </c>
      <c r="BH99" s="226">
        <f>IF(N99="sníž. přenesená",J99,0)</f>
        <v>0</v>
      </c>
      <c r="BI99" s="226">
        <f>IF(N99="nulová",J99,0)</f>
        <v>0</v>
      </c>
      <c r="BJ99" s="16" t="s">
        <v>133</v>
      </c>
      <c r="BK99" s="226">
        <f>ROUND(I99*H99,2)</f>
        <v>0</v>
      </c>
      <c r="BL99" s="16" t="s">
        <v>133</v>
      </c>
      <c r="BM99" s="225" t="s">
        <v>309</v>
      </c>
    </row>
    <row r="100" s="14" customFormat="1">
      <c r="A100" s="14"/>
      <c r="B100" s="244"/>
      <c r="C100" s="245"/>
      <c r="D100" s="234" t="s">
        <v>137</v>
      </c>
      <c r="E100" s="246" t="s">
        <v>19</v>
      </c>
      <c r="F100" s="247" t="s">
        <v>310</v>
      </c>
      <c r="G100" s="245"/>
      <c r="H100" s="246" t="s">
        <v>19</v>
      </c>
      <c r="I100" s="248"/>
      <c r="J100" s="245"/>
      <c r="K100" s="245"/>
      <c r="L100" s="249"/>
      <c r="M100" s="250"/>
      <c r="N100" s="251"/>
      <c r="O100" s="251"/>
      <c r="P100" s="251"/>
      <c r="Q100" s="251"/>
      <c r="R100" s="251"/>
      <c r="S100" s="251"/>
      <c r="T100" s="252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T100" s="253" t="s">
        <v>137</v>
      </c>
      <c r="AU100" s="253" t="s">
        <v>82</v>
      </c>
      <c r="AV100" s="14" t="s">
        <v>80</v>
      </c>
      <c r="AW100" s="14" t="s">
        <v>35</v>
      </c>
      <c r="AX100" s="14" t="s">
        <v>73</v>
      </c>
      <c r="AY100" s="253" t="s">
        <v>127</v>
      </c>
    </row>
    <row r="101" s="14" customFormat="1">
      <c r="A101" s="14"/>
      <c r="B101" s="244"/>
      <c r="C101" s="245"/>
      <c r="D101" s="234" t="s">
        <v>137</v>
      </c>
      <c r="E101" s="246" t="s">
        <v>19</v>
      </c>
      <c r="F101" s="247" t="s">
        <v>311</v>
      </c>
      <c r="G101" s="245"/>
      <c r="H101" s="246" t="s">
        <v>19</v>
      </c>
      <c r="I101" s="248"/>
      <c r="J101" s="245"/>
      <c r="K101" s="245"/>
      <c r="L101" s="249"/>
      <c r="M101" s="250"/>
      <c r="N101" s="251"/>
      <c r="O101" s="251"/>
      <c r="P101" s="251"/>
      <c r="Q101" s="251"/>
      <c r="R101" s="251"/>
      <c r="S101" s="251"/>
      <c r="T101" s="252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T101" s="253" t="s">
        <v>137</v>
      </c>
      <c r="AU101" s="253" t="s">
        <v>82</v>
      </c>
      <c r="AV101" s="14" t="s">
        <v>80</v>
      </c>
      <c r="AW101" s="14" t="s">
        <v>35</v>
      </c>
      <c r="AX101" s="14" t="s">
        <v>73</v>
      </c>
      <c r="AY101" s="253" t="s">
        <v>127</v>
      </c>
    </row>
    <row r="102" s="14" customFormat="1">
      <c r="A102" s="14"/>
      <c r="B102" s="244"/>
      <c r="C102" s="245"/>
      <c r="D102" s="234" t="s">
        <v>137</v>
      </c>
      <c r="E102" s="246" t="s">
        <v>19</v>
      </c>
      <c r="F102" s="247" t="s">
        <v>151</v>
      </c>
      <c r="G102" s="245"/>
      <c r="H102" s="246" t="s">
        <v>19</v>
      </c>
      <c r="I102" s="248"/>
      <c r="J102" s="245"/>
      <c r="K102" s="245"/>
      <c r="L102" s="249"/>
      <c r="M102" s="250"/>
      <c r="N102" s="251"/>
      <c r="O102" s="251"/>
      <c r="P102" s="251"/>
      <c r="Q102" s="251"/>
      <c r="R102" s="251"/>
      <c r="S102" s="251"/>
      <c r="T102" s="252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T102" s="253" t="s">
        <v>137</v>
      </c>
      <c r="AU102" s="253" t="s">
        <v>82</v>
      </c>
      <c r="AV102" s="14" t="s">
        <v>80</v>
      </c>
      <c r="AW102" s="14" t="s">
        <v>35</v>
      </c>
      <c r="AX102" s="14" t="s">
        <v>73</v>
      </c>
      <c r="AY102" s="253" t="s">
        <v>127</v>
      </c>
    </row>
    <row r="103" s="14" customFormat="1">
      <c r="A103" s="14"/>
      <c r="B103" s="244"/>
      <c r="C103" s="245"/>
      <c r="D103" s="234" t="s">
        <v>137</v>
      </c>
      <c r="E103" s="246" t="s">
        <v>19</v>
      </c>
      <c r="F103" s="247" t="s">
        <v>152</v>
      </c>
      <c r="G103" s="245"/>
      <c r="H103" s="246" t="s">
        <v>19</v>
      </c>
      <c r="I103" s="248"/>
      <c r="J103" s="245"/>
      <c r="K103" s="245"/>
      <c r="L103" s="249"/>
      <c r="M103" s="250"/>
      <c r="N103" s="251"/>
      <c r="O103" s="251"/>
      <c r="P103" s="251"/>
      <c r="Q103" s="251"/>
      <c r="R103" s="251"/>
      <c r="S103" s="251"/>
      <c r="T103" s="252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T103" s="253" t="s">
        <v>137</v>
      </c>
      <c r="AU103" s="253" t="s">
        <v>82</v>
      </c>
      <c r="AV103" s="14" t="s">
        <v>80</v>
      </c>
      <c r="AW103" s="14" t="s">
        <v>35</v>
      </c>
      <c r="AX103" s="14" t="s">
        <v>73</v>
      </c>
      <c r="AY103" s="253" t="s">
        <v>127</v>
      </c>
    </row>
    <row r="104" s="14" customFormat="1">
      <c r="A104" s="14"/>
      <c r="B104" s="244"/>
      <c r="C104" s="245"/>
      <c r="D104" s="234" t="s">
        <v>137</v>
      </c>
      <c r="E104" s="246" t="s">
        <v>19</v>
      </c>
      <c r="F104" s="247" t="s">
        <v>153</v>
      </c>
      <c r="G104" s="245"/>
      <c r="H104" s="246" t="s">
        <v>19</v>
      </c>
      <c r="I104" s="248"/>
      <c r="J104" s="245"/>
      <c r="K104" s="245"/>
      <c r="L104" s="249"/>
      <c r="M104" s="250"/>
      <c r="N104" s="251"/>
      <c r="O104" s="251"/>
      <c r="P104" s="251"/>
      <c r="Q104" s="251"/>
      <c r="R104" s="251"/>
      <c r="S104" s="251"/>
      <c r="T104" s="252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T104" s="253" t="s">
        <v>137</v>
      </c>
      <c r="AU104" s="253" t="s">
        <v>82</v>
      </c>
      <c r="AV104" s="14" t="s">
        <v>80</v>
      </c>
      <c r="AW104" s="14" t="s">
        <v>35</v>
      </c>
      <c r="AX104" s="14" t="s">
        <v>73</v>
      </c>
      <c r="AY104" s="253" t="s">
        <v>127</v>
      </c>
    </row>
    <row r="105" s="14" customFormat="1">
      <c r="A105" s="14"/>
      <c r="B105" s="244"/>
      <c r="C105" s="245"/>
      <c r="D105" s="234" t="s">
        <v>137</v>
      </c>
      <c r="E105" s="246" t="s">
        <v>19</v>
      </c>
      <c r="F105" s="247" t="s">
        <v>154</v>
      </c>
      <c r="G105" s="245"/>
      <c r="H105" s="246" t="s">
        <v>19</v>
      </c>
      <c r="I105" s="248"/>
      <c r="J105" s="245"/>
      <c r="K105" s="245"/>
      <c r="L105" s="249"/>
      <c r="M105" s="250"/>
      <c r="N105" s="251"/>
      <c r="O105" s="251"/>
      <c r="P105" s="251"/>
      <c r="Q105" s="251"/>
      <c r="R105" s="251"/>
      <c r="S105" s="251"/>
      <c r="T105" s="252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T105" s="253" t="s">
        <v>137</v>
      </c>
      <c r="AU105" s="253" t="s">
        <v>82</v>
      </c>
      <c r="AV105" s="14" t="s">
        <v>80</v>
      </c>
      <c r="AW105" s="14" t="s">
        <v>35</v>
      </c>
      <c r="AX105" s="14" t="s">
        <v>73</v>
      </c>
      <c r="AY105" s="253" t="s">
        <v>127</v>
      </c>
    </row>
    <row r="106" s="14" customFormat="1">
      <c r="A106" s="14"/>
      <c r="B106" s="244"/>
      <c r="C106" s="245"/>
      <c r="D106" s="234" t="s">
        <v>137</v>
      </c>
      <c r="E106" s="246" t="s">
        <v>19</v>
      </c>
      <c r="F106" s="247" t="s">
        <v>155</v>
      </c>
      <c r="G106" s="245"/>
      <c r="H106" s="246" t="s">
        <v>19</v>
      </c>
      <c r="I106" s="248"/>
      <c r="J106" s="245"/>
      <c r="K106" s="245"/>
      <c r="L106" s="249"/>
      <c r="M106" s="250"/>
      <c r="N106" s="251"/>
      <c r="O106" s="251"/>
      <c r="P106" s="251"/>
      <c r="Q106" s="251"/>
      <c r="R106" s="251"/>
      <c r="S106" s="251"/>
      <c r="T106" s="252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53" t="s">
        <v>137</v>
      </c>
      <c r="AU106" s="253" t="s">
        <v>82</v>
      </c>
      <c r="AV106" s="14" t="s">
        <v>80</v>
      </c>
      <c r="AW106" s="14" t="s">
        <v>35</v>
      </c>
      <c r="AX106" s="14" t="s">
        <v>73</v>
      </c>
      <c r="AY106" s="253" t="s">
        <v>127</v>
      </c>
    </row>
    <row r="107" s="14" customFormat="1">
      <c r="A107" s="14"/>
      <c r="B107" s="244"/>
      <c r="C107" s="245"/>
      <c r="D107" s="234" t="s">
        <v>137</v>
      </c>
      <c r="E107" s="246" t="s">
        <v>19</v>
      </c>
      <c r="F107" s="247" t="s">
        <v>156</v>
      </c>
      <c r="G107" s="245"/>
      <c r="H107" s="246" t="s">
        <v>19</v>
      </c>
      <c r="I107" s="248"/>
      <c r="J107" s="245"/>
      <c r="K107" s="245"/>
      <c r="L107" s="249"/>
      <c r="M107" s="250"/>
      <c r="N107" s="251"/>
      <c r="O107" s="251"/>
      <c r="P107" s="251"/>
      <c r="Q107" s="251"/>
      <c r="R107" s="251"/>
      <c r="S107" s="251"/>
      <c r="T107" s="252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T107" s="253" t="s">
        <v>137</v>
      </c>
      <c r="AU107" s="253" t="s">
        <v>82</v>
      </c>
      <c r="AV107" s="14" t="s">
        <v>80</v>
      </c>
      <c r="AW107" s="14" t="s">
        <v>35</v>
      </c>
      <c r="AX107" s="14" t="s">
        <v>73</v>
      </c>
      <c r="AY107" s="253" t="s">
        <v>127</v>
      </c>
    </row>
    <row r="108" s="14" customFormat="1">
      <c r="A108" s="14"/>
      <c r="B108" s="244"/>
      <c r="C108" s="245"/>
      <c r="D108" s="234" t="s">
        <v>137</v>
      </c>
      <c r="E108" s="246" t="s">
        <v>19</v>
      </c>
      <c r="F108" s="247" t="s">
        <v>157</v>
      </c>
      <c r="G108" s="245"/>
      <c r="H108" s="246" t="s">
        <v>19</v>
      </c>
      <c r="I108" s="248"/>
      <c r="J108" s="245"/>
      <c r="K108" s="245"/>
      <c r="L108" s="249"/>
      <c r="M108" s="250"/>
      <c r="N108" s="251"/>
      <c r="O108" s="251"/>
      <c r="P108" s="251"/>
      <c r="Q108" s="251"/>
      <c r="R108" s="251"/>
      <c r="S108" s="251"/>
      <c r="T108" s="252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T108" s="253" t="s">
        <v>137</v>
      </c>
      <c r="AU108" s="253" t="s">
        <v>82</v>
      </c>
      <c r="AV108" s="14" t="s">
        <v>80</v>
      </c>
      <c r="AW108" s="14" t="s">
        <v>35</v>
      </c>
      <c r="AX108" s="14" t="s">
        <v>73</v>
      </c>
      <c r="AY108" s="253" t="s">
        <v>127</v>
      </c>
    </row>
    <row r="109" s="13" customFormat="1">
      <c r="A109" s="13"/>
      <c r="B109" s="232"/>
      <c r="C109" s="233"/>
      <c r="D109" s="234" t="s">
        <v>137</v>
      </c>
      <c r="E109" s="235" t="s">
        <v>19</v>
      </c>
      <c r="F109" s="236" t="s">
        <v>312</v>
      </c>
      <c r="G109" s="233"/>
      <c r="H109" s="237">
        <v>2512</v>
      </c>
      <c r="I109" s="238"/>
      <c r="J109" s="233"/>
      <c r="K109" s="233"/>
      <c r="L109" s="239"/>
      <c r="M109" s="240"/>
      <c r="N109" s="241"/>
      <c r="O109" s="241"/>
      <c r="P109" s="241"/>
      <c r="Q109" s="241"/>
      <c r="R109" s="241"/>
      <c r="S109" s="241"/>
      <c r="T109" s="242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43" t="s">
        <v>137</v>
      </c>
      <c r="AU109" s="243" t="s">
        <v>82</v>
      </c>
      <c r="AV109" s="13" t="s">
        <v>82</v>
      </c>
      <c r="AW109" s="13" t="s">
        <v>35</v>
      </c>
      <c r="AX109" s="13" t="s">
        <v>80</v>
      </c>
      <c r="AY109" s="243" t="s">
        <v>127</v>
      </c>
    </row>
    <row r="110" s="2" customFormat="1" ht="44.25" customHeight="1">
      <c r="A110" s="37"/>
      <c r="B110" s="38"/>
      <c r="C110" s="213" t="s">
        <v>133</v>
      </c>
      <c r="D110" s="213" t="s">
        <v>129</v>
      </c>
      <c r="E110" s="214" t="s">
        <v>159</v>
      </c>
      <c r="F110" s="215" t="s">
        <v>313</v>
      </c>
      <c r="G110" s="216" t="s">
        <v>149</v>
      </c>
      <c r="H110" s="217">
        <v>2512</v>
      </c>
      <c r="I110" s="218"/>
      <c r="J110" s="219">
        <f>ROUND(I110*H110,2)</f>
        <v>0</v>
      </c>
      <c r="K110" s="220"/>
      <c r="L110" s="43"/>
      <c r="M110" s="221" t="s">
        <v>19</v>
      </c>
      <c r="N110" s="222" t="s">
        <v>46</v>
      </c>
      <c r="O110" s="84"/>
      <c r="P110" s="223">
        <f>O110*H110</f>
        <v>0</v>
      </c>
      <c r="Q110" s="223">
        <v>0</v>
      </c>
      <c r="R110" s="223">
        <f>Q110*H110</f>
        <v>0</v>
      </c>
      <c r="S110" s="223">
        <v>0</v>
      </c>
      <c r="T110" s="224">
        <f>S110*H110</f>
        <v>0</v>
      </c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  <c r="AR110" s="225" t="s">
        <v>133</v>
      </c>
      <c r="AT110" s="225" t="s">
        <v>129</v>
      </c>
      <c r="AU110" s="225" t="s">
        <v>82</v>
      </c>
      <c r="AY110" s="16" t="s">
        <v>127</v>
      </c>
      <c r="BE110" s="226">
        <f>IF(N110="základní",J110,0)</f>
        <v>0</v>
      </c>
      <c r="BF110" s="226">
        <f>IF(N110="snížená",J110,0)</f>
        <v>0</v>
      </c>
      <c r="BG110" s="226">
        <f>IF(N110="zákl. přenesená",J110,0)</f>
        <v>0</v>
      </c>
      <c r="BH110" s="226">
        <f>IF(N110="sníž. přenesená",J110,0)</f>
        <v>0</v>
      </c>
      <c r="BI110" s="226">
        <f>IF(N110="nulová",J110,0)</f>
        <v>0</v>
      </c>
      <c r="BJ110" s="16" t="s">
        <v>133</v>
      </c>
      <c r="BK110" s="226">
        <f>ROUND(I110*H110,2)</f>
        <v>0</v>
      </c>
      <c r="BL110" s="16" t="s">
        <v>133</v>
      </c>
      <c r="BM110" s="225" t="s">
        <v>314</v>
      </c>
    </row>
    <row r="111" s="14" customFormat="1">
      <c r="A111" s="14"/>
      <c r="B111" s="244"/>
      <c r="C111" s="245"/>
      <c r="D111" s="234" t="s">
        <v>137</v>
      </c>
      <c r="E111" s="246" t="s">
        <v>19</v>
      </c>
      <c r="F111" s="247" t="s">
        <v>315</v>
      </c>
      <c r="G111" s="245"/>
      <c r="H111" s="246" t="s">
        <v>19</v>
      </c>
      <c r="I111" s="248"/>
      <c r="J111" s="245"/>
      <c r="K111" s="245"/>
      <c r="L111" s="249"/>
      <c r="M111" s="250"/>
      <c r="N111" s="251"/>
      <c r="O111" s="251"/>
      <c r="P111" s="251"/>
      <c r="Q111" s="251"/>
      <c r="R111" s="251"/>
      <c r="S111" s="251"/>
      <c r="T111" s="252"/>
      <c r="U111" s="14"/>
      <c r="V111" s="14"/>
      <c r="W111" s="14"/>
      <c r="X111" s="14"/>
      <c r="Y111" s="14"/>
      <c r="Z111" s="14"/>
      <c r="AA111" s="14"/>
      <c r="AB111" s="14"/>
      <c r="AC111" s="14"/>
      <c r="AD111" s="14"/>
      <c r="AE111" s="14"/>
      <c r="AT111" s="253" t="s">
        <v>137</v>
      </c>
      <c r="AU111" s="253" t="s">
        <v>82</v>
      </c>
      <c r="AV111" s="14" t="s">
        <v>80</v>
      </c>
      <c r="AW111" s="14" t="s">
        <v>35</v>
      </c>
      <c r="AX111" s="14" t="s">
        <v>73</v>
      </c>
      <c r="AY111" s="253" t="s">
        <v>127</v>
      </c>
    </row>
    <row r="112" s="13" customFormat="1">
      <c r="A112" s="13"/>
      <c r="B112" s="232"/>
      <c r="C112" s="233"/>
      <c r="D112" s="234" t="s">
        <v>137</v>
      </c>
      <c r="E112" s="235" t="s">
        <v>19</v>
      </c>
      <c r="F112" s="236" t="s">
        <v>312</v>
      </c>
      <c r="G112" s="233"/>
      <c r="H112" s="237">
        <v>2512</v>
      </c>
      <c r="I112" s="238"/>
      <c r="J112" s="233"/>
      <c r="K112" s="233"/>
      <c r="L112" s="239"/>
      <c r="M112" s="240"/>
      <c r="N112" s="241"/>
      <c r="O112" s="241"/>
      <c r="P112" s="241"/>
      <c r="Q112" s="241"/>
      <c r="R112" s="241"/>
      <c r="S112" s="241"/>
      <c r="T112" s="242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43" t="s">
        <v>137</v>
      </c>
      <c r="AU112" s="243" t="s">
        <v>82</v>
      </c>
      <c r="AV112" s="13" t="s">
        <v>82</v>
      </c>
      <c r="AW112" s="13" t="s">
        <v>35</v>
      </c>
      <c r="AX112" s="13" t="s">
        <v>80</v>
      </c>
      <c r="AY112" s="243" t="s">
        <v>127</v>
      </c>
    </row>
    <row r="113" s="2" customFormat="1" ht="24.15" customHeight="1">
      <c r="A113" s="37"/>
      <c r="B113" s="38"/>
      <c r="C113" s="213" t="s">
        <v>163</v>
      </c>
      <c r="D113" s="213" t="s">
        <v>129</v>
      </c>
      <c r="E113" s="214" t="s">
        <v>164</v>
      </c>
      <c r="F113" s="215" t="s">
        <v>165</v>
      </c>
      <c r="G113" s="216" t="s">
        <v>149</v>
      </c>
      <c r="H113" s="217">
        <v>2512</v>
      </c>
      <c r="I113" s="218"/>
      <c r="J113" s="219">
        <f>ROUND(I113*H113,2)</f>
        <v>0</v>
      </c>
      <c r="K113" s="220"/>
      <c r="L113" s="43"/>
      <c r="M113" s="221" t="s">
        <v>19</v>
      </c>
      <c r="N113" s="222" t="s">
        <v>46</v>
      </c>
      <c r="O113" s="84"/>
      <c r="P113" s="223">
        <f>O113*H113</f>
        <v>0</v>
      </c>
      <c r="Q113" s="223">
        <v>0</v>
      </c>
      <c r="R113" s="223">
        <f>Q113*H113</f>
        <v>0</v>
      </c>
      <c r="S113" s="223">
        <v>0</v>
      </c>
      <c r="T113" s="224">
        <f>S113*H113</f>
        <v>0</v>
      </c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  <c r="AR113" s="225" t="s">
        <v>133</v>
      </c>
      <c r="AT113" s="225" t="s">
        <v>129</v>
      </c>
      <c r="AU113" s="225" t="s">
        <v>82</v>
      </c>
      <c r="AY113" s="16" t="s">
        <v>127</v>
      </c>
      <c r="BE113" s="226">
        <f>IF(N113="základní",J113,0)</f>
        <v>0</v>
      </c>
      <c r="BF113" s="226">
        <f>IF(N113="snížená",J113,0)</f>
        <v>0</v>
      </c>
      <c r="BG113" s="226">
        <f>IF(N113="zákl. přenesená",J113,0)</f>
        <v>0</v>
      </c>
      <c r="BH113" s="226">
        <f>IF(N113="sníž. přenesená",J113,0)</f>
        <v>0</v>
      </c>
      <c r="BI113" s="226">
        <f>IF(N113="nulová",J113,0)</f>
        <v>0</v>
      </c>
      <c r="BJ113" s="16" t="s">
        <v>133</v>
      </c>
      <c r="BK113" s="226">
        <f>ROUND(I113*H113,2)</f>
        <v>0</v>
      </c>
      <c r="BL113" s="16" t="s">
        <v>133</v>
      </c>
      <c r="BM113" s="225" t="s">
        <v>316</v>
      </c>
    </row>
    <row r="114" s="2" customFormat="1">
      <c r="A114" s="37"/>
      <c r="B114" s="38"/>
      <c r="C114" s="39"/>
      <c r="D114" s="234" t="s">
        <v>167</v>
      </c>
      <c r="E114" s="39"/>
      <c r="F114" s="254" t="s">
        <v>168</v>
      </c>
      <c r="G114" s="39"/>
      <c r="H114" s="39"/>
      <c r="I114" s="229"/>
      <c r="J114" s="39"/>
      <c r="K114" s="39"/>
      <c r="L114" s="43"/>
      <c r="M114" s="230"/>
      <c r="N114" s="231"/>
      <c r="O114" s="84"/>
      <c r="P114" s="84"/>
      <c r="Q114" s="84"/>
      <c r="R114" s="84"/>
      <c r="S114" s="84"/>
      <c r="T114" s="85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  <c r="AT114" s="16" t="s">
        <v>167</v>
      </c>
      <c r="AU114" s="16" t="s">
        <v>82</v>
      </c>
    </row>
    <row r="115" s="14" customFormat="1">
      <c r="A115" s="14"/>
      <c r="B115" s="244"/>
      <c r="C115" s="245"/>
      <c r="D115" s="234" t="s">
        <v>137</v>
      </c>
      <c r="E115" s="246" t="s">
        <v>19</v>
      </c>
      <c r="F115" s="247" t="s">
        <v>151</v>
      </c>
      <c r="G115" s="245"/>
      <c r="H115" s="246" t="s">
        <v>19</v>
      </c>
      <c r="I115" s="248"/>
      <c r="J115" s="245"/>
      <c r="K115" s="245"/>
      <c r="L115" s="249"/>
      <c r="M115" s="250"/>
      <c r="N115" s="251"/>
      <c r="O115" s="251"/>
      <c r="P115" s="251"/>
      <c r="Q115" s="251"/>
      <c r="R115" s="251"/>
      <c r="S115" s="251"/>
      <c r="T115" s="252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253" t="s">
        <v>137</v>
      </c>
      <c r="AU115" s="253" t="s">
        <v>82</v>
      </c>
      <c r="AV115" s="14" t="s">
        <v>80</v>
      </c>
      <c r="AW115" s="14" t="s">
        <v>35</v>
      </c>
      <c r="AX115" s="14" t="s">
        <v>73</v>
      </c>
      <c r="AY115" s="253" t="s">
        <v>127</v>
      </c>
    </row>
    <row r="116" s="14" customFormat="1">
      <c r="A116" s="14"/>
      <c r="B116" s="244"/>
      <c r="C116" s="245"/>
      <c r="D116" s="234" t="s">
        <v>137</v>
      </c>
      <c r="E116" s="246" t="s">
        <v>19</v>
      </c>
      <c r="F116" s="247" t="s">
        <v>169</v>
      </c>
      <c r="G116" s="245"/>
      <c r="H116" s="246" t="s">
        <v>19</v>
      </c>
      <c r="I116" s="248"/>
      <c r="J116" s="245"/>
      <c r="K116" s="245"/>
      <c r="L116" s="249"/>
      <c r="M116" s="250"/>
      <c r="N116" s="251"/>
      <c r="O116" s="251"/>
      <c r="P116" s="251"/>
      <c r="Q116" s="251"/>
      <c r="R116" s="251"/>
      <c r="S116" s="251"/>
      <c r="T116" s="252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T116" s="253" t="s">
        <v>137</v>
      </c>
      <c r="AU116" s="253" t="s">
        <v>82</v>
      </c>
      <c r="AV116" s="14" t="s">
        <v>80</v>
      </c>
      <c r="AW116" s="14" t="s">
        <v>35</v>
      </c>
      <c r="AX116" s="14" t="s">
        <v>73</v>
      </c>
      <c r="AY116" s="253" t="s">
        <v>127</v>
      </c>
    </row>
    <row r="117" s="14" customFormat="1">
      <c r="A117" s="14"/>
      <c r="B117" s="244"/>
      <c r="C117" s="245"/>
      <c r="D117" s="234" t="s">
        <v>137</v>
      </c>
      <c r="E117" s="246" t="s">
        <v>19</v>
      </c>
      <c r="F117" s="247" t="s">
        <v>170</v>
      </c>
      <c r="G117" s="245"/>
      <c r="H117" s="246" t="s">
        <v>19</v>
      </c>
      <c r="I117" s="248"/>
      <c r="J117" s="245"/>
      <c r="K117" s="245"/>
      <c r="L117" s="249"/>
      <c r="M117" s="250"/>
      <c r="N117" s="251"/>
      <c r="O117" s="251"/>
      <c r="P117" s="251"/>
      <c r="Q117" s="251"/>
      <c r="R117" s="251"/>
      <c r="S117" s="251"/>
      <c r="T117" s="252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T117" s="253" t="s">
        <v>137</v>
      </c>
      <c r="AU117" s="253" t="s">
        <v>82</v>
      </c>
      <c r="AV117" s="14" t="s">
        <v>80</v>
      </c>
      <c r="AW117" s="14" t="s">
        <v>35</v>
      </c>
      <c r="AX117" s="14" t="s">
        <v>73</v>
      </c>
      <c r="AY117" s="253" t="s">
        <v>127</v>
      </c>
    </row>
    <row r="118" s="14" customFormat="1">
      <c r="A118" s="14"/>
      <c r="B118" s="244"/>
      <c r="C118" s="245"/>
      <c r="D118" s="234" t="s">
        <v>137</v>
      </c>
      <c r="E118" s="246" t="s">
        <v>19</v>
      </c>
      <c r="F118" s="247" t="s">
        <v>171</v>
      </c>
      <c r="G118" s="245"/>
      <c r="H118" s="246" t="s">
        <v>19</v>
      </c>
      <c r="I118" s="248"/>
      <c r="J118" s="245"/>
      <c r="K118" s="245"/>
      <c r="L118" s="249"/>
      <c r="M118" s="250"/>
      <c r="N118" s="251"/>
      <c r="O118" s="251"/>
      <c r="P118" s="251"/>
      <c r="Q118" s="251"/>
      <c r="R118" s="251"/>
      <c r="S118" s="251"/>
      <c r="T118" s="252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T118" s="253" t="s">
        <v>137</v>
      </c>
      <c r="AU118" s="253" t="s">
        <v>82</v>
      </c>
      <c r="AV118" s="14" t="s">
        <v>80</v>
      </c>
      <c r="AW118" s="14" t="s">
        <v>35</v>
      </c>
      <c r="AX118" s="14" t="s">
        <v>73</v>
      </c>
      <c r="AY118" s="253" t="s">
        <v>127</v>
      </c>
    </row>
    <row r="119" s="14" customFormat="1">
      <c r="A119" s="14"/>
      <c r="B119" s="244"/>
      <c r="C119" s="245"/>
      <c r="D119" s="234" t="s">
        <v>137</v>
      </c>
      <c r="E119" s="246" t="s">
        <v>19</v>
      </c>
      <c r="F119" s="247" t="s">
        <v>172</v>
      </c>
      <c r="G119" s="245"/>
      <c r="H119" s="246" t="s">
        <v>19</v>
      </c>
      <c r="I119" s="248"/>
      <c r="J119" s="245"/>
      <c r="K119" s="245"/>
      <c r="L119" s="249"/>
      <c r="M119" s="250"/>
      <c r="N119" s="251"/>
      <c r="O119" s="251"/>
      <c r="P119" s="251"/>
      <c r="Q119" s="251"/>
      <c r="R119" s="251"/>
      <c r="S119" s="251"/>
      <c r="T119" s="252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T119" s="253" t="s">
        <v>137</v>
      </c>
      <c r="AU119" s="253" t="s">
        <v>82</v>
      </c>
      <c r="AV119" s="14" t="s">
        <v>80</v>
      </c>
      <c r="AW119" s="14" t="s">
        <v>35</v>
      </c>
      <c r="AX119" s="14" t="s">
        <v>73</v>
      </c>
      <c r="AY119" s="253" t="s">
        <v>127</v>
      </c>
    </row>
    <row r="120" s="14" customFormat="1">
      <c r="A120" s="14"/>
      <c r="B120" s="244"/>
      <c r="C120" s="245"/>
      <c r="D120" s="234" t="s">
        <v>137</v>
      </c>
      <c r="E120" s="246" t="s">
        <v>19</v>
      </c>
      <c r="F120" s="247" t="s">
        <v>317</v>
      </c>
      <c r="G120" s="245"/>
      <c r="H120" s="246" t="s">
        <v>19</v>
      </c>
      <c r="I120" s="248"/>
      <c r="J120" s="245"/>
      <c r="K120" s="245"/>
      <c r="L120" s="249"/>
      <c r="M120" s="250"/>
      <c r="N120" s="251"/>
      <c r="O120" s="251"/>
      <c r="P120" s="251"/>
      <c r="Q120" s="251"/>
      <c r="R120" s="251"/>
      <c r="S120" s="251"/>
      <c r="T120" s="252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T120" s="253" t="s">
        <v>137</v>
      </c>
      <c r="AU120" s="253" t="s">
        <v>82</v>
      </c>
      <c r="AV120" s="14" t="s">
        <v>80</v>
      </c>
      <c r="AW120" s="14" t="s">
        <v>35</v>
      </c>
      <c r="AX120" s="14" t="s">
        <v>73</v>
      </c>
      <c r="AY120" s="253" t="s">
        <v>127</v>
      </c>
    </row>
    <row r="121" s="14" customFormat="1">
      <c r="A121" s="14"/>
      <c r="B121" s="244"/>
      <c r="C121" s="245"/>
      <c r="D121" s="234" t="s">
        <v>137</v>
      </c>
      <c r="E121" s="246" t="s">
        <v>19</v>
      </c>
      <c r="F121" s="247" t="s">
        <v>173</v>
      </c>
      <c r="G121" s="245"/>
      <c r="H121" s="246" t="s">
        <v>19</v>
      </c>
      <c r="I121" s="248"/>
      <c r="J121" s="245"/>
      <c r="K121" s="245"/>
      <c r="L121" s="249"/>
      <c r="M121" s="250"/>
      <c r="N121" s="251"/>
      <c r="O121" s="251"/>
      <c r="P121" s="251"/>
      <c r="Q121" s="251"/>
      <c r="R121" s="251"/>
      <c r="S121" s="251"/>
      <c r="T121" s="252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T121" s="253" t="s">
        <v>137</v>
      </c>
      <c r="AU121" s="253" t="s">
        <v>82</v>
      </c>
      <c r="AV121" s="14" t="s">
        <v>80</v>
      </c>
      <c r="AW121" s="14" t="s">
        <v>35</v>
      </c>
      <c r="AX121" s="14" t="s">
        <v>73</v>
      </c>
      <c r="AY121" s="253" t="s">
        <v>127</v>
      </c>
    </row>
    <row r="122" s="14" customFormat="1">
      <c r="A122" s="14"/>
      <c r="B122" s="244"/>
      <c r="C122" s="245"/>
      <c r="D122" s="234" t="s">
        <v>137</v>
      </c>
      <c r="E122" s="246" t="s">
        <v>19</v>
      </c>
      <c r="F122" s="247" t="s">
        <v>318</v>
      </c>
      <c r="G122" s="245"/>
      <c r="H122" s="246" t="s">
        <v>19</v>
      </c>
      <c r="I122" s="248"/>
      <c r="J122" s="245"/>
      <c r="K122" s="245"/>
      <c r="L122" s="249"/>
      <c r="M122" s="250"/>
      <c r="N122" s="251"/>
      <c r="O122" s="251"/>
      <c r="P122" s="251"/>
      <c r="Q122" s="251"/>
      <c r="R122" s="251"/>
      <c r="S122" s="251"/>
      <c r="T122" s="252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53" t="s">
        <v>137</v>
      </c>
      <c r="AU122" s="253" t="s">
        <v>82</v>
      </c>
      <c r="AV122" s="14" t="s">
        <v>80</v>
      </c>
      <c r="AW122" s="14" t="s">
        <v>35</v>
      </c>
      <c r="AX122" s="14" t="s">
        <v>73</v>
      </c>
      <c r="AY122" s="253" t="s">
        <v>127</v>
      </c>
    </row>
    <row r="123" s="13" customFormat="1">
      <c r="A123" s="13"/>
      <c r="B123" s="232"/>
      <c r="C123" s="233"/>
      <c r="D123" s="234" t="s">
        <v>137</v>
      </c>
      <c r="E123" s="235" t="s">
        <v>19</v>
      </c>
      <c r="F123" s="236" t="s">
        <v>312</v>
      </c>
      <c r="G123" s="233"/>
      <c r="H123" s="237">
        <v>2512</v>
      </c>
      <c r="I123" s="238"/>
      <c r="J123" s="233"/>
      <c r="K123" s="233"/>
      <c r="L123" s="239"/>
      <c r="M123" s="240"/>
      <c r="N123" s="241"/>
      <c r="O123" s="241"/>
      <c r="P123" s="241"/>
      <c r="Q123" s="241"/>
      <c r="R123" s="241"/>
      <c r="S123" s="241"/>
      <c r="T123" s="242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43" t="s">
        <v>137</v>
      </c>
      <c r="AU123" s="243" t="s">
        <v>82</v>
      </c>
      <c r="AV123" s="13" t="s">
        <v>82</v>
      </c>
      <c r="AW123" s="13" t="s">
        <v>35</v>
      </c>
      <c r="AX123" s="13" t="s">
        <v>80</v>
      </c>
      <c r="AY123" s="243" t="s">
        <v>127</v>
      </c>
    </row>
    <row r="124" s="12" customFormat="1" ht="22.8" customHeight="1">
      <c r="A124" s="12"/>
      <c r="B124" s="197"/>
      <c r="C124" s="198"/>
      <c r="D124" s="199" t="s">
        <v>72</v>
      </c>
      <c r="E124" s="211" t="s">
        <v>185</v>
      </c>
      <c r="F124" s="211" t="s">
        <v>186</v>
      </c>
      <c r="G124" s="198"/>
      <c r="H124" s="198"/>
      <c r="I124" s="201"/>
      <c r="J124" s="212">
        <f>BK124</f>
        <v>0</v>
      </c>
      <c r="K124" s="198"/>
      <c r="L124" s="203"/>
      <c r="M124" s="204"/>
      <c r="N124" s="205"/>
      <c r="O124" s="205"/>
      <c r="P124" s="206">
        <f>SUM(P125:P137)</f>
        <v>0</v>
      </c>
      <c r="Q124" s="205"/>
      <c r="R124" s="206">
        <f>SUM(R125:R137)</f>
        <v>0</v>
      </c>
      <c r="S124" s="205"/>
      <c r="T124" s="207">
        <f>SUM(T125:T137)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08" t="s">
        <v>80</v>
      </c>
      <c r="AT124" s="209" t="s">
        <v>72</v>
      </c>
      <c r="AU124" s="209" t="s">
        <v>80</v>
      </c>
      <c r="AY124" s="208" t="s">
        <v>127</v>
      </c>
      <c r="BK124" s="210">
        <f>SUM(BK125:BK137)</f>
        <v>0</v>
      </c>
    </row>
    <row r="125" s="2" customFormat="1" ht="16.5" customHeight="1">
      <c r="A125" s="37"/>
      <c r="B125" s="38"/>
      <c r="C125" s="213" t="s">
        <v>257</v>
      </c>
      <c r="D125" s="213" t="s">
        <v>129</v>
      </c>
      <c r="E125" s="214" t="s">
        <v>187</v>
      </c>
      <c r="F125" s="215" t="s">
        <v>188</v>
      </c>
      <c r="G125" s="216" t="s">
        <v>149</v>
      </c>
      <c r="H125" s="217">
        <v>-2512</v>
      </c>
      <c r="I125" s="218"/>
      <c r="J125" s="219">
        <f>ROUND(I125*H125,2)</f>
        <v>0</v>
      </c>
      <c r="K125" s="220"/>
      <c r="L125" s="43"/>
      <c r="M125" s="221" t="s">
        <v>19</v>
      </c>
      <c r="N125" s="222" t="s">
        <v>46</v>
      </c>
      <c r="O125" s="84"/>
      <c r="P125" s="223">
        <f>O125*H125</f>
        <v>0</v>
      </c>
      <c r="Q125" s="223">
        <v>0</v>
      </c>
      <c r="R125" s="223">
        <f>Q125*H125</f>
        <v>0</v>
      </c>
      <c r="S125" s="223">
        <v>0</v>
      </c>
      <c r="T125" s="224">
        <f>S125*H125</f>
        <v>0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R125" s="225" t="s">
        <v>133</v>
      </c>
      <c r="AT125" s="225" t="s">
        <v>129</v>
      </c>
      <c r="AU125" s="225" t="s">
        <v>82</v>
      </c>
      <c r="AY125" s="16" t="s">
        <v>127</v>
      </c>
      <c r="BE125" s="226">
        <f>IF(N125="základní",J125,0)</f>
        <v>0</v>
      </c>
      <c r="BF125" s="226">
        <f>IF(N125="snížená",J125,0)</f>
        <v>0</v>
      </c>
      <c r="BG125" s="226">
        <f>IF(N125="zákl. přenesená",J125,0)</f>
        <v>0</v>
      </c>
      <c r="BH125" s="226">
        <f>IF(N125="sníž. přenesená",J125,0)</f>
        <v>0</v>
      </c>
      <c r="BI125" s="226">
        <f>IF(N125="nulová",J125,0)</f>
        <v>0</v>
      </c>
      <c r="BJ125" s="16" t="s">
        <v>133</v>
      </c>
      <c r="BK125" s="226">
        <f>ROUND(I125*H125,2)</f>
        <v>0</v>
      </c>
      <c r="BL125" s="16" t="s">
        <v>133</v>
      </c>
      <c r="BM125" s="225" t="s">
        <v>319</v>
      </c>
    </row>
    <row r="126" s="14" customFormat="1">
      <c r="A126" s="14"/>
      <c r="B126" s="244"/>
      <c r="C126" s="245"/>
      <c r="D126" s="234" t="s">
        <v>137</v>
      </c>
      <c r="E126" s="246" t="s">
        <v>19</v>
      </c>
      <c r="F126" s="247" t="s">
        <v>151</v>
      </c>
      <c r="G126" s="245"/>
      <c r="H126" s="246" t="s">
        <v>19</v>
      </c>
      <c r="I126" s="248"/>
      <c r="J126" s="245"/>
      <c r="K126" s="245"/>
      <c r="L126" s="249"/>
      <c r="M126" s="250"/>
      <c r="N126" s="251"/>
      <c r="O126" s="251"/>
      <c r="P126" s="251"/>
      <c r="Q126" s="251"/>
      <c r="R126" s="251"/>
      <c r="S126" s="251"/>
      <c r="T126" s="252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53" t="s">
        <v>137</v>
      </c>
      <c r="AU126" s="253" t="s">
        <v>82</v>
      </c>
      <c r="AV126" s="14" t="s">
        <v>80</v>
      </c>
      <c r="AW126" s="14" t="s">
        <v>35</v>
      </c>
      <c r="AX126" s="14" t="s">
        <v>73</v>
      </c>
      <c r="AY126" s="253" t="s">
        <v>127</v>
      </c>
    </row>
    <row r="127" s="14" customFormat="1">
      <c r="A127" s="14"/>
      <c r="B127" s="244"/>
      <c r="C127" s="245"/>
      <c r="D127" s="234" t="s">
        <v>137</v>
      </c>
      <c r="E127" s="246" t="s">
        <v>19</v>
      </c>
      <c r="F127" s="247" t="s">
        <v>190</v>
      </c>
      <c r="G127" s="245"/>
      <c r="H127" s="246" t="s">
        <v>19</v>
      </c>
      <c r="I127" s="248"/>
      <c r="J127" s="245"/>
      <c r="K127" s="245"/>
      <c r="L127" s="249"/>
      <c r="M127" s="250"/>
      <c r="N127" s="251"/>
      <c r="O127" s="251"/>
      <c r="P127" s="251"/>
      <c r="Q127" s="251"/>
      <c r="R127" s="251"/>
      <c r="S127" s="251"/>
      <c r="T127" s="252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53" t="s">
        <v>137</v>
      </c>
      <c r="AU127" s="253" t="s">
        <v>82</v>
      </c>
      <c r="AV127" s="14" t="s">
        <v>80</v>
      </c>
      <c r="AW127" s="14" t="s">
        <v>35</v>
      </c>
      <c r="AX127" s="14" t="s">
        <v>73</v>
      </c>
      <c r="AY127" s="253" t="s">
        <v>127</v>
      </c>
    </row>
    <row r="128" s="14" customFormat="1">
      <c r="A128" s="14"/>
      <c r="B128" s="244"/>
      <c r="C128" s="245"/>
      <c r="D128" s="234" t="s">
        <v>137</v>
      </c>
      <c r="E128" s="246" t="s">
        <v>19</v>
      </c>
      <c r="F128" s="247" t="s">
        <v>191</v>
      </c>
      <c r="G128" s="245"/>
      <c r="H128" s="246" t="s">
        <v>19</v>
      </c>
      <c r="I128" s="248"/>
      <c r="J128" s="245"/>
      <c r="K128" s="245"/>
      <c r="L128" s="249"/>
      <c r="M128" s="250"/>
      <c r="N128" s="251"/>
      <c r="O128" s="251"/>
      <c r="P128" s="251"/>
      <c r="Q128" s="251"/>
      <c r="R128" s="251"/>
      <c r="S128" s="251"/>
      <c r="T128" s="252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53" t="s">
        <v>137</v>
      </c>
      <c r="AU128" s="253" t="s">
        <v>82</v>
      </c>
      <c r="AV128" s="14" t="s">
        <v>80</v>
      </c>
      <c r="AW128" s="14" t="s">
        <v>35</v>
      </c>
      <c r="AX128" s="14" t="s">
        <v>73</v>
      </c>
      <c r="AY128" s="253" t="s">
        <v>127</v>
      </c>
    </row>
    <row r="129" s="14" customFormat="1">
      <c r="A129" s="14"/>
      <c r="B129" s="244"/>
      <c r="C129" s="245"/>
      <c r="D129" s="234" t="s">
        <v>137</v>
      </c>
      <c r="E129" s="246" t="s">
        <v>19</v>
      </c>
      <c r="F129" s="247" t="s">
        <v>192</v>
      </c>
      <c r="G129" s="245"/>
      <c r="H129" s="246" t="s">
        <v>19</v>
      </c>
      <c r="I129" s="248"/>
      <c r="J129" s="245"/>
      <c r="K129" s="245"/>
      <c r="L129" s="249"/>
      <c r="M129" s="250"/>
      <c r="N129" s="251"/>
      <c r="O129" s="251"/>
      <c r="P129" s="251"/>
      <c r="Q129" s="251"/>
      <c r="R129" s="251"/>
      <c r="S129" s="251"/>
      <c r="T129" s="252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53" t="s">
        <v>137</v>
      </c>
      <c r="AU129" s="253" t="s">
        <v>82</v>
      </c>
      <c r="AV129" s="14" t="s">
        <v>80</v>
      </c>
      <c r="AW129" s="14" t="s">
        <v>35</v>
      </c>
      <c r="AX129" s="14" t="s">
        <v>73</v>
      </c>
      <c r="AY129" s="253" t="s">
        <v>127</v>
      </c>
    </row>
    <row r="130" s="14" customFormat="1">
      <c r="A130" s="14"/>
      <c r="B130" s="244"/>
      <c r="C130" s="245"/>
      <c r="D130" s="234" t="s">
        <v>137</v>
      </c>
      <c r="E130" s="246" t="s">
        <v>19</v>
      </c>
      <c r="F130" s="247" t="s">
        <v>193</v>
      </c>
      <c r="G130" s="245"/>
      <c r="H130" s="246" t="s">
        <v>19</v>
      </c>
      <c r="I130" s="248"/>
      <c r="J130" s="245"/>
      <c r="K130" s="245"/>
      <c r="L130" s="249"/>
      <c r="M130" s="250"/>
      <c r="N130" s="251"/>
      <c r="O130" s="251"/>
      <c r="P130" s="251"/>
      <c r="Q130" s="251"/>
      <c r="R130" s="251"/>
      <c r="S130" s="251"/>
      <c r="T130" s="252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53" t="s">
        <v>137</v>
      </c>
      <c r="AU130" s="253" t="s">
        <v>82</v>
      </c>
      <c r="AV130" s="14" t="s">
        <v>80</v>
      </c>
      <c r="AW130" s="14" t="s">
        <v>35</v>
      </c>
      <c r="AX130" s="14" t="s">
        <v>73</v>
      </c>
      <c r="AY130" s="253" t="s">
        <v>127</v>
      </c>
    </row>
    <row r="131" s="14" customFormat="1">
      <c r="A131" s="14"/>
      <c r="B131" s="244"/>
      <c r="C131" s="245"/>
      <c r="D131" s="234" t="s">
        <v>137</v>
      </c>
      <c r="E131" s="246" t="s">
        <v>19</v>
      </c>
      <c r="F131" s="247" t="s">
        <v>194</v>
      </c>
      <c r="G131" s="245"/>
      <c r="H131" s="246" t="s">
        <v>19</v>
      </c>
      <c r="I131" s="248"/>
      <c r="J131" s="245"/>
      <c r="K131" s="245"/>
      <c r="L131" s="249"/>
      <c r="M131" s="250"/>
      <c r="N131" s="251"/>
      <c r="O131" s="251"/>
      <c r="P131" s="251"/>
      <c r="Q131" s="251"/>
      <c r="R131" s="251"/>
      <c r="S131" s="251"/>
      <c r="T131" s="252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53" t="s">
        <v>137</v>
      </c>
      <c r="AU131" s="253" t="s">
        <v>82</v>
      </c>
      <c r="AV131" s="14" t="s">
        <v>80</v>
      </c>
      <c r="AW131" s="14" t="s">
        <v>35</v>
      </c>
      <c r="AX131" s="14" t="s">
        <v>73</v>
      </c>
      <c r="AY131" s="253" t="s">
        <v>127</v>
      </c>
    </row>
    <row r="132" s="14" customFormat="1">
      <c r="A132" s="14"/>
      <c r="B132" s="244"/>
      <c r="C132" s="245"/>
      <c r="D132" s="234" t="s">
        <v>137</v>
      </c>
      <c r="E132" s="246" t="s">
        <v>19</v>
      </c>
      <c r="F132" s="247" t="s">
        <v>195</v>
      </c>
      <c r="G132" s="245"/>
      <c r="H132" s="246" t="s">
        <v>19</v>
      </c>
      <c r="I132" s="248"/>
      <c r="J132" s="245"/>
      <c r="K132" s="245"/>
      <c r="L132" s="249"/>
      <c r="M132" s="250"/>
      <c r="N132" s="251"/>
      <c r="O132" s="251"/>
      <c r="P132" s="251"/>
      <c r="Q132" s="251"/>
      <c r="R132" s="251"/>
      <c r="S132" s="251"/>
      <c r="T132" s="252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53" t="s">
        <v>137</v>
      </c>
      <c r="AU132" s="253" t="s">
        <v>82</v>
      </c>
      <c r="AV132" s="14" t="s">
        <v>80</v>
      </c>
      <c r="AW132" s="14" t="s">
        <v>35</v>
      </c>
      <c r="AX132" s="14" t="s">
        <v>73</v>
      </c>
      <c r="AY132" s="253" t="s">
        <v>127</v>
      </c>
    </row>
    <row r="133" s="14" customFormat="1">
      <c r="A133" s="14"/>
      <c r="B133" s="244"/>
      <c r="C133" s="245"/>
      <c r="D133" s="234" t="s">
        <v>137</v>
      </c>
      <c r="E133" s="246" t="s">
        <v>19</v>
      </c>
      <c r="F133" s="247" t="s">
        <v>196</v>
      </c>
      <c r="G133" s="245"/>
      <c r="H133" s="246" t="s">
        <v>19</v>
      </c>
      <c r="I133" s="248"/>
      <c r="J133" s="245"/>
      <c r="K133" s="245"/>
      <c r="L133" s="249"/>
      <c r="M133" s="250"/>
      <c r="N133" s="251"/>
      <c r="O133" s="251"/>
      <c r="P133" s="251"/>
      <c r="Q133" s="251"/>
      <c r="R133" s="251"/>
      <c r="S133" s="251"/>
      <c r="T133" s="252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53" t="s">
        <v>137</v>
      </c>
      <c r="AU133" s="253" t="s">
        <v>82</v>
      </c>
      <c r="AV133" s="14" t="s">
        <v>80</v>
      </c>
      <c r="AW133" s="14" t="s">
        <v>35</v>
      </c>
      <c r="AX133" s="14" t="s">
        <v>73</v>
      </c>
      <c r="AY133" s="253" t="s">
        <v>127</v>
      </c>
    </row>
    <row r="134" s="14" customFormat="1">
      <c r="A134" s="14"/>
      <c r="B134" s="244"/>
      <c r="C134" s="245"/>
      <c r="D134" s="234" t="s">
        <v>137</v>
      </c>
      <c r="E134" s="246" t="s">
        <v>19</v>
      </c>
      <c r="F134" s="247" t="s">
        <v>197</v>
      </c>
      <c r="G134" s="245"/>
      <c r="H134" s="246" t="s">
        <v>19</v>
      </c>
      <c r="I134" s="248"/>
      <c r="J134" s="245"/>
      <c r="K134" s="245"/>
      <c r="L134" s="249"/>
      <c r="M134" s="250"/>
      <c r="N134" s="251"/>
      <c r="O134" s="251"/>
      <c r="P134" s="251"/>
      <c r="Q134" s="251"/>
      <c r="R134" s="251"/>
      <c r="S134" s="251"/>
      <c r="T134" s="252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53" t="s">
        <v>137</v>
      </c>
      <c r="AU134" s="253" t="s">
        <v>82</v>
      </c>
      <c r="AV134" s="14" t="s">
        <v>80</v>
      </c>
      <c r="AW134" s="14" t="s">
        <v>35</v>
      </c>
      <c r="AX134" s="14" t="s">
        <v>73</v>
      </c>
      <c r="AY134" s="253" t="s">
        <v>127</v>
      </c>
    </row>
    <row r="135" s="14" customFormat="1">
      <c r="A135" s="14"/>
      <c r="B135" s="244"/>
      <c r="C135" s="245"/>
      <c r="D135" s="234" t="s">
        <v>137</v>
      </c>
      <c r="E135" s="246" t="s">
        <v>19</v>
      </c>
      <c r="F135" s="247" t="s">
        <v>198</v>
      </c>
      <c r="G135" s="245"/>
      <c r="H135" s="246" t="s">
        <v>19</v>
      </c>
      <c r="I135" s="248"/>
      <c r="J135" s="245"/>
      <c r="K135" s="245"/>
      <c r="L135" s="249"/>
      <c r="M135" s="250"/>
      <c r="N135" s="251"/>
      <c r="O135" s="251"/>
      <c r="P135" s="251"/>
      <c r="Q135" s="251"/>
      <c r="R135" s="251"/>
      <c r="S135" s="251"/>
      <c r="T135" s="252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53" t="s">
        <v>137</v>
      </c>
      <c r="AU135" s="253" t="s">
        <v>82</v>
      </c>
      <c r="AV135" s="14" t="s">
        <v>80</v>
      </c>
      <c r="AW135" s="14" t="s">
        <v>35</v>
      </c>
      <c r="AX135" s="14" t="s">
        <v>73</v>
      </c>
      <c r="AY135" s="253" t="s">
        <v>127</v>
      </c>
    </row>
    <row r="136" s="13" customFormat="1">
      <c r="A136" s="13"/>
      <c r="B136" s="232"/>
      <c r="C136" s="233"/>
      <c r="D136" s="234" t="s">
        <v>137</v>
      </c>
      <c r="E136" s="235" t="s">
        <v>19</v>
      </c>
      <c r="F136" s="236" t="s">
        <v>320</v>
      </c>
      <c r="G136" s="233"/>
      <c r="H136" s="237">
        <v>-2512</v>
      </c>
      <c r="I136" s="238"/>
      <c r="J136" s="233"/>
      <c r="K136" s="233"/>
      <c r="L136" s="239"/>
      <c r="M136" s="240"/>
      <c r="N136" s="241"/>
      <c r="O136" s="241"/>
      <c r="P136" s="241"/>
      <c r="Q136" s="241"/>
      <c r="R136" s="241"/>
      <c r="S136" s="241"/>
      <c r="T136" s="242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3" t="s">
        <v>137</v>
      </c>
      <c r="AU136" s="243" t="s">
        <v>82</v>
      </c>
      <c r="AV136" s="13" t="s">
        <v>82</v>
      </c>
      <c r="AW136" s="13" t="s">
        <v>35</v>
      </c>
      <c r="AX136" s="13" t="s">
        <v>80</v>
      </c>
      <c r="AY136" s="243" t="s">
        <v>127</v>
      </c>
    </row>
    <row r="137" s="14" customFormat="1">
      <c r="A137" s="14"/>
      <c r="B137" s="244"/>
      <c r="C137" s="245"/>
      <c r="D137" s="234" t="s">
        <v>137</v>
      </c>
      <c r="E137" s="246" t="s">
        <v>19</v>
      </c>
      <c r="F137" s="247" t="s">
        <v>321</v>
      </c>
      <c r="G137" s="245"/>
      <c r="H137" s="246" t="s">
        <v>19</v>
      </c>
      <c r="I137" s="248"/>
      <c r="J137" s="245"/>
      <c r="K137" s="245"/>
      <c r="L137" s="249"/>
      <c r="M137" s="255"/>
      <c r="N137" s="256"/>
      <c r="O137" s="256"/>
      <c r="P137" s="256"/>
      <c r="Q137" s="256"/>
      <c r="R137" s="256"/>
      <c r="S137" s="256"/>
      <c r="T137" s="257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53" t="s">
        <v>137</v>
      </c>
      <c r="AU137" s="253" t="s">
        <v>82</v>
      </c>
      <c r="AV137" s="14" t="s">
        <v>80</v>
      </c>
      <c r="AW137" s="14" t="s">
        <v>35</v>
      </c>
      <c r="AX137" s="14" t="s">
        <v>73</v>
      </c>
      <c r="AY137" s="253" t="s">
        <v>127</v>
      </c>
    </row>
    <row r="138" s="2" customFormat="1" ht="6.96" customHeight="1">
      <c r="A138" s="37"/>
      <c r="B138" s="59"/>
      <c r="C138" s="60"/>
      <c r="D138" s="60"/>
      <c r="E138" s="60"/>
      <c r="F138" s="60"/>
      <c r="G138" s="60"/>
      <c r="H138" s="60"/>
      <c r="I138" s="60"/>
      <c r="J138" s="60"/>
      <c r="K138" s="60"/>
      <c r="L138" s="43"/>
      <c r="M138" s="37"/>
      <c r="O138" s="37"/>
      <c r="P138" s="37"/>
      <c r="Q138" s="37"/>
      <c r="R138" s="37"/>
      <c r="S138" s="37"/>
      <c r="T138" s="37"/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</row>
  </sheetData>
  <sheetProtection sheet="1" autoFilter="0" formatColumns="0" formatRows="0" objects="1" scenarios="1" spinCount="100000" saltValue="XkAKVwSB/PXI2E1lphZC3J4j3dW4nCvgr3Xd7Wk1k8s9XZqf1l0xLCP7ROT0pLpRGIqv6ofJhTHXOI5TkZUX8w==" hashValue="tiW+TBWFqoE/iVMGcn2yCtz3kkTgGr94Rqcy28GVgdtU5uoVFeGKZ3yxrEwSZpKuuUe59P6FttDQeZBQOKBOgQ==" algorithmName="SHA-512" password="CC35"/>
  <autoFilter ref="C87:K137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6:H76"/>
    <mergeCell ref="E78:H78"/>
    <mergeCell ref="E80:H80"/>
    <mergeCell ref="L2:V2"/>
  </mergeCells>
  <hyperlinks>
    <hyperlink ref="F92" r:id="rId1" display="https://podminky.urs.cz/item/CS_URS_2025_01/111103202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2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94</v>
      </c>
    </row>
    <row r="3" hidden="1" s="1" customFormat="1" ht="6.96" customHeight="1">
      <c r="B3" s="138"/>
      <c r="C3" s="139"/>
      <c r="D3" s="139"/>
      <c r="E3" s="139"/>
      <c r="F3" s="139"/>
      <c r="G3" s="139"/>
      <c r="H3" s="139"/>
      <c r="I3" s="139"/>
      <c r="J3" s="139"/>
      <c r="K3" s="139"/>
      <c r="L3" s="19"/>
      <c r="AT3" s="16" t="s">
        <v>82</v>
      </c>
    </row>
    <row r="4" hidden="1" s="1" customFormat="1" ht="24.96" customHeight="1">
      <c r="B4" s="19"/>
      <c r="D4" s="140" t="s">
        <v>100</v>
      </c>
      <c r="L4" s="19"/>
      <c r="M4" s="141" t="s">
        <v>10</v>
      </c>
      <c r="AT4" s="16" t="s">
        <v>35</v>
      </c>
    </row>
    <row r="5" hidden="1" s="1" customFormat="1" ht="6.96" customHeight="1">
      <c r="B5" s="19"/>
      <c r="L5" s="19"/>
    </row>
    <row r="6" hidden="1" s="1" customFormat="1" ht="12" customHeight="1">
      <c r="B6" s="19"/>
      <c r="D6" s="142" t="s">
        <v>16</v>
      </c>
      <c r="L6" s="19"/>
    </row>
    <row r="7" hidden="1" s="1" customFormat="1" ht="16.5" customHeight="1">
      <c r="B7" s="19"/>
      <c r="E7" s="143" t="str">
        <f>'Rekapitulace stavby'!K6</f>
        <v>Jizera, odstranění nánosů po povodni v ř.km 82,20 – 125,09</v>
      </c>
      <c r="F7" s="142"/>
      <c r="G7" s="142"/>
      <c r="H7" s="142"/>
      <c r="L7" s="19"/>
    </row>
    <row r="8" hidden="1" s="1" customFormat="1" ht="12" customHeight="1">
      <c r="B8" s="19"/>
      <c r="D8" s="142" t="s">
        <v>101</v>
      </c>
      <c r="L8" s="19"/>
    </row>
    <row r="9" hidden="1" s="2" customFormat="1" ht="16.5" customHeight="1">
      <c r="A9" s="37"/>
      <c r="B9" s="43"/>
      <c r="C9" s="37"/>
      <c r="D9" s="37"/>
      <c r="E9" s="143" t="s">
        <v>304</v>
      </c>
      <c r="F9" s="37"/>
      <c r="G9" s="37"/>
      <c r="H9" s="37"/>
      <c r="I9" s="37"/>
      <c r="J9" s="37"/>
      <c r="K9" s="37"/>
      <c r="L9" s="144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hidden="1" s="2" customFormat="1" ht="12" customHeight="1">
      <c r="A10" s="37"/>
      <c r="B10" s="43"/>
      <c r="C10" s="37"/>
      <c r="D10" s="142" t="s">
        <v>103</v>
      </c>
      <c r="E10" s="37"/>
      <c r="F10" s="37"/>
      <c r="G10" s="37"/>
      <c r="H10" s="37"/>
      <c r="I10" s="37"/>
      <c r="J10" s="37"/>
      <c r="K10" s="37"/>
      <c r="L10" s="144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hidden="1" s="2" customFormat="1" ht="16.5" customHeight="1">
      <c r="A11" s="37"/>
      <c r="B11" s="43"/>
      <c r="C11" s="37"/>
      <c r="D11" s="37"/>
      <c r="E11" s="145" t="s">
        <v>201</v>
      </c>
      <c r="F11" s="37"/>
      <c r="G11" s="37"/>
      <c r="H11" s="37"/>
      <c r="I11" s="37"/>
      <c r="J11" s="37"/>
      <c r="K11" s="37"/>
      <c r="L11" s="144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hidden="1" s="2" customFormat="1">
      <c r="A12" s="37"/>
      <c r="B12" s="43"/>
      <c r="C12" s="37"/>
      <c r="D12" s="37"/>
      <c r="E12" s="37"/>
      <c r="F12" s="37"/>
      <c r="G12" s="37"/>
      <c r="H12" s="37"/>
      <c r="I12" s="37"/>
      <c r="J12" s="37"/>
      <c r="K12" s="37"/>
      <c r="L12" s="144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hidden="1" s="2" customFormat="1" ht="12" customHeight="1">
      <c r="A13" s="37"/>
      <c r="B13" s="43"/>
      <c r="C13" s="37"/>
      <c r="D13" s="142" t="s">
        <v>18</v>
      </c>
      <c r="E13" s="37"/>
      <c r="F13" s="133" t="s">
        <v>19</v>
      </c>
      <c r="G13" s="37"/>
      <c r="H13" s="37"/>
      <c r="I13" s="142" t="s">
        <v>20</v>
      </c>
      <c r="J13" s="133" t="s">
        <v>19</v>
      </c>
      <c r="K13" s="37"/>
      <c r="L13" s="144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hidden="1" s="2" customFormat="1" ht="12" customHeight="1">
      <c r="A14" s="37"/>
      <c r="B14" s="43"/>
      <c r="C14" s="37"/>
      <c r="D14" s="142" t="s">
        <v>21</v>
      </c>
      <c r="E14" s="37"/>
      <c r="F14" s="133" t="s">
        <v>22</v>
      </c>
      <c r="G14" s="37"/>
      <c r="H14" s="37"/>
      <c r="I14" s="142" t="s">
        <v>23</v>
      </c>
      <c r="J14" s="146" t="str">
        <f>'Rekapitulace stavby'!AN8</f>
        <v>29.4.2025</v>
      </c>
      <c r="K14" s="37"/>
      <c r="L14" s="144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hidden="1" s="2" customFormat="1" ht="10.8" customHeight="1">
      <c r="A15" s="37"/>
      <c r="B15" s="43"/>
      <c r="C15" s="37"/>
      <c r="D15" s="37"/>
      <c r="E15" s="37"/>
      <c r="F15" s="37"/>
      <c r="G15" s="37"/>
      <c r="H15" s="37"/>
      <c r="I15" s="37"/>
      <c r="J15" s="37"/>
      <c r="K15" s="37"/>
      <c r="L15" s="144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hidden="1" s="2" customFormat="1" ht="12" customHeight="1">
      <c r="A16" s="37"/>
      <c r="B16" s="43"/>
      <c r="C16" s="37"/>
      <c r="D16" s="142" t="s">
        <v>25</v>
      </c>
      <c r="E16" s="37"/>
      <c r="F16" s="37"/>
      <c r="G16" s="37"/>
      <c r="H16" s="37"/>
      <c r="I16" s="142" t="s">
        <v>26</v>
      </c>
      <c r="J16" s="133" t="s">
        <v>27</v>
      </c>
      <c r="K16" s="37"/>
      <c r="L16" s="144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hidden="1" s="2" customFormat="1" ht="18" customHeight="1">
      <c r="A17" s="37"/>
      <c r="B17" s="43"/>
      <c r="C17" s="37"/>
      <c r="D17" s="37"/>
      <c r="E17" s="133" t="s">
        <v>28</v>
      </c>
      <c r="F17" s="37"/>
      <c r="G17" s="37"/>
      <c r="H17" s="37"/>
      <c r="I17" s="142" t="s">
        <v>29</v>
      </c>
      <c r="J17" s="133" t="s">
        <v>19</v>
      </c>
      <c r="K17" s="37"/>
      <c r="L17" s="144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hidden="1" s="2" customFormat="1" ht="6.96" customHeight="1">
      <c r="A18" s="37"/>
      <c r="B18" s="43"/>
      <c r="C18" s="37"/>
      <c r="D18" s="37"/>
      <c r="E18" s="37"/>
      <c r="F18" s="37"/>
      <c r="G18" s="37"/>
      <c r="H18" s="37"/>
      <c r="I18" s="37"/>
      <c r="J18" s="37"/>
      <c r="K18" s="37"/>
      <c r="L18" s="144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hidden="1" s="2" customFormat="1" ht="12" customHeight="1">
      <c r="A19" s="37"/>
      <c r="B19" s="43"/>
      <c r="C19" s="37"/>
      <c r="D19" s="142" t="s">
        <v>30</v>
      </c>
      <c r="E19" s="37"/>
      <c r="F19" s="37"/>
      <c r="G19" s="37"/>
      <c r="H19" s="37"/>
      <c r="I19" s="142" t="s">
        <v>26</v>
      </c>
      <c r="J19" s="32" t="str">
        <f>'Rekapitulace stavby'!AN13</f>
        <v>Vyplň údaj</v>
      </c>
      <c r="K19" s="37"/>
      <c r="L19" s="144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hidden="1" s="2" customFormat="1" ht="18" customHeight="1">
      <c r="A20" s="37"/>
      <c r="B20" s="43"/>
      <c r="C20" s="37"/>
      <c r="D20" s="37"/>
      <c r="E20" s="32" t="str">
        <f>'Rekapitulace stavby'!E14</f>
        <v>Vyplň údaj</v>
      </c>
      <c r="F20" s="133"/>
      <c r="G20" s="133"/>
      <c r="H20" s="133"/>
      <c r="I20" s="142" t="s">
        <v>29</v>
      </c>
      <c r="J20" s="32" t="str">
        <f>'Rekapitulace stavby'!AN14</f>
        <v>Vyplň údaj</v>
      </c>
      <c r="K20" s="37"/>
      <c r="L20" s="144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hidden="1" s="2" customFormat="1" ht="6.96" customHeight="1">
      <c r="A21" s="37"/>
      <c r="B21" s="43"/>
      <c r="C21" s="37"/>
      <c r="D21" s="37"/>
      <c r="E21" s="37"/>
      <c r="F21" s="37"/>
      <c r="G21" s="37"/>
      <c r="H21" s="37"/>
      <c r="I21" s="37"/>
      <c r="J21" s="37"/>
      <c r="K21" s="37"/>
      <c r="L21" s="144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hidden="1" s="2" customFormat="1" ht="12" customHeight="1">
      <c r="A22" s="37"/>
      <c r="B22" s="43"/>
      <c r="C22" s="37"/>
      <c r="D22" s="142" t="s">
        <v>32</v>
      </c>
      <c r="E22" s="37"/>
      <c r="F22" s="37"/>
      <c r="G22" s="37"/>
      <c r="H22" s="37"/>
      <c r="I22" s="142" t="s">
        <v>26</v>
      </c>
      <c r="J22" s="133" t="s">
        <v>33</v>
      </c>
      <c r="K22" s="37"/>
      <c r="L22" s="144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hidden="1" s="2" customFormat="1" ht="18" customHeight="1">
      <c r="A23" s="37"/>
      <c r="B23" s="43"/>
      <c r="C23" s="37"/>
      <c r="D23" s="37"/>
      <c r="E23" s="133" t="s">
        <v>34</v>
      </c>
      <c r="F23" s="37"/>
      <c r="G23" s="37"/>
      <c r="H23" s="37"/>
      <c r="I23" s="142" t="s">
        <v>29</v>
      </c>
      <c r="J23" s="133" t="s">
        <v>19</v>
      </c>
      <c r="K23" s="37"/>
      <c r="L23" s="144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hidden="1" s="2" customFormat="1" ht="6.96" customHeight="1">
      <c r="A24" s="37"/>
      <c r="B24" s="43"/>
      <c r="C24" s="37"/>
      <c r="D24" s="37"/>
      <c r="E24" s="37"/>
      <c r="F24" s="37"/>
      <c r="G24" s="37"/>
      <c r="H24" s="37"/>
      <c r="I24" s="37"/>
      <c r="J24" s="37"/>
      <c r="K24" s="37"/>
      <c r="L24" s="144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hidden="1" s="2" customFormat="1" ht="12" customHeight="1">
      <c r="A25" s="37"/>
      <c r="B25" s="43"/>
      <c r="C25" s="37"/>
      <c r="D25" s="142" t="s">
        <v>36</v>
      </c>
      <c r="E25" s="37"/>
      <c r="F25" s="37"/>
      <c r="G25" s="37"/>
      <c r="H25" s="37"/>
      <c r="I25" s="142" t="s">
        <v>26</v>
      </c>
      <c r="J25" s="133" t="s">
        <v>33</v>
      </c>
      <c r="K25" s="37"/>
      <c r="L25" s="144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hidden="1" s="2" customFormat="1" ht="18" customHeight="1">
      <c r="A26" s="37"/>
      <c r="B26" s="43"/>
      <c r="C26" s="37"/>
      <c r="D26" s="37"/>
      <c r="E26" s="133" t="s">
        <v>34</v>
      </c>
      <c r="F26" s="37"/>
      <c r="G26" s="37"/>
      <c r="H26" s="37"/>
      <c r="I26" s="142" t="s">
        <v>29</v>
      </c>
      <c r="J26" s="133" t="s">
        <v>19</v>
      </c>
      <c r="K26" s="37"/>
      <c r="L26" s="144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hidden="1" s="2" customFormat="1" ht="6.96" customHeight="1">
      <c r="A27" s="37"/>
      <c r="B27" s="43"/>
      <c r="C27" s="37"/>
      <c r="D27" s="37"/>
      <c r="E27" s="37"/>
      <c r="F27" s="37"/>
      <c r="G27" s="37"/>
      <c r="H27" s="37"/>
      <c r="I27" s="37"/>
      <c r="J27" s="37"/>
      <c r="K27" s="37"/>
      <c r="L27" s="144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hidden="1" s="2" customFormat="1" ht="12" customHeight="1">
      <c r="A28" s="37"/>
      <c r="B28" s="43"/>
      <c r="C28" s="37"/>
      <c r="D28" s="142" t="s">
        <v>37</v>
      </c>
      <c r="E28" s="37"/>
      <c r="F28" s="37"/>
      <c r="G28" s="37"/>
      <c r="H28" s="37"/>
      <c r="I28" s="37"/>
      <c r="J28" s="37"/>
      <c r="K28" s="37"/>
      <c r="L28" s="144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hidden="1" s="8" customFormat="1" ht="16.5" customHeight="1">
      <c r="A29" s="147"/>
      <c r="B29" s="148"/>
      <c r="C29" s="147"/>
      <c r="D29" s="147"/>
      <c r="E29" s="149" t="s">
        <v>19</v>
      </c>
      <c r="F29" s="149"/>
      <c r="G29" s="149"/>
      <c r="H29" s="149"/>
      <c r="I29" s="147"/>
      <c r="J29" s="147"/>
      <c r="K29" s="147"/>
      <c r="L29" s="150"/>
      <c r="S29" s="147"/>
      <c r="T29" s="147"/>
      <c r="U29" s="147"/>
      <c r="V29" s="147"/>
      <c r="W29" s="147"/>
      <c r="X29" s="147"/>
      <c r="Y29" s="147"/>
      <c r="Z29" s="147"/>
      <c r="AA29" s="147"/>
      <c r="AB29" s="147"/>
      <c r="AC29" s="147"/>
      <c r="AD29" s="147"/>
      <c r="AE29" s="147"/>
    </row>
    <row r="30" hidden="1" s="2" customFormat="1" ht="6.96" customHeight="1">
      <c r="A30" s="37"/>
      <c r="B30" s="43"/>
      <c r="C30" s="37"/>
      <c r="D30" s="37"/>
      <c r="E30" s="37"/>
      <c r="F30" s="37"/>
      <c r="G30" s="37"/>
      <c r="H30" s="37"/>
      <c r="I30" s="37"/>
      <c r="J30" s="37"/>
      <c r="K30" s="37"/>
      <c r="L30" s="144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hidden="1" s="2" customFormat="1" ht="6.96" customHeight="1">
      <c r="A31" s="37"/>
      <c r="B31" s="43"/>
      <c r="C31" s="37"/>
      <c r="D31" s="151"/>
      <c r="E31" s="151"/>
      <c r="F31" s="151"/>
      <c r="G31" s="151"/>
      <c r="H31" s="151"/>
      <c r="I31" s="151"/>
      <c r="J31" s="151"/>
      <c r="K31" s="151"/>
      <c r="L31" s="144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hidden="1" s="2" customFormat="1" ht="25.44" customHeight="1">
      <c r="A32" s="37"/>
      <c r="B32" s="43"/>
      <c r="C32" s="37"/>
      <c r="D32" s="152" t="s">
        <v>39</v>
      </c>
      <c r="E32" s="37"/>
      <c r="F32" s="37"/>
      <c r="G32" s="37"/>
      <c r="H32" s="37"/>
      <c r="I32" s="37"/>
      <c r="J32" s="153">
        <f>ROUND(J89, 2)</f>
        <v>0</v>
      </c>
      <c r="K32" s="37"/>
      <c r="L32" s="144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hidden="1" s="2" customFormat="1" ht="6.96" customHeight="1">
      <c r="A33" s="37"/>
      <c r="B33" s="43"/>
      <c r="C33" s="37"/>
      <c r="D33" s="151"/>
      <c r="E33" s="151"/>
      <c r="F33" s="151"/>
      <c r="G33" s="151"/>
      <c r="H33" s="151"/>
      <c r="I33" s="151"/>
      <c r="J33" s="151"/>
      <c r="K33" s="151"/>
      <c r="L33" s="144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hidden="1" s="2" customFormat="1" ht="14.4" customHeight="1">
      <c r="A34" s="37"/>
      <c r="B34" s="43"/>
      <c r="C34" s="37"/>
      <c r="D34" s="37"/>
      <c r="E34" s="37"/>
      <c r="F34" s="154" t="s">
        <v>41</v>
      </c>
      <c r="G34" s="37"/>
      <c r="H34" s="37"/>
      <c r="I34" s="154" t="s">
        <v>40</v>
      </c>
      <c r="J34" s="154" t="s">
        <v>42</v>
      </c>
      <c r="K34" s="37"/>
      <c r="L34" s="144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155" t="s">
        <v>43</v>
      </c>
      <c r="E35" s="142" t="s">
        <v>44</v>
      </c>
      <c r="F35" s="156">
        <f>ROUND((SUM(BE89:BE162)),  2)</f>
        <v>0</v>
      </c>
      <c r="G35" s="37"/>
      <c r="H35" s="37"/>
      <c r="I35" s="157">
        <v>0.20999999999999999</v>
      </c>
      <c r="J35" s="156">
        <f>ROUND(((SUM(BE89:BE162))*I35),  2)</f>
        <v>0</v>
      </c>
      <c r="K35" s="37"/>
      <c r="L35" s="144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42" t="s">
        <v>45</v>
      </c>
      <c r="F36" s="156">
        <f>ROUND((SUM(BF89:BF162)),  2)</f>
        <v>0</v>
      </c>
      <c r="G36" s="37"/>
      <c r="H36" s="37"/>
      <c r="I36" s="157">
        <v>0.14999999999999999</v>
      </c>
      <c r="J36" s="156">
        <f>ROUND(((SUM(BF89:BF162))*I36),  2)</f>
        <v>0</v>
      </c>
      <c r="K36" s="37"/>
      <c r="L36" s="144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142" t="s">
        <v>43</v>
      </c>
      <c r="E37" s="142" t="s">
        <v>46</v>
      </c>
      <c r="F37" s="156">
        <f>ROUND((SUM(BG89:BG162)),  2)</f>
        <v>0</v>
      </c>
      <c r="G37" s="37"/>
      <c r="H37" s="37"/>
      <c r="I37" s="157">
        <v>0.20999999999999999</v>
      </c>
      <c r="J37" s="156">
        <f>0</f>
        <v>0</v>
      </c>
      <c r="K37" s="37"/>
      <c r="L37" s="144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43"/>
      <c r="C38" s="37"/>
      <c r="D38" s="37"/>
      <c r="E38" s="142" t="s">
        <v>47</v>
      </c>
      <c r="F38" s="156">
        <f>ROUND((SUM(BH89:BH162)),  2)</f>
        <v>0</v>
      </c>
      <c r="G38" s="37"/>
      <c r="H38" s="37"/>
      <c r="I38" s="157">
        <v>0.14999999999999999</v>
      </c>
      <c r="J38" s="156">
        <f>0</f>
        <v>0</v>
      </c>
      <c r="K38" s="37"/>
      <c r="L38" s="144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3"/>
      <c r="C39" s="37"/>
      <c r="D39" s="37"/>
      <c r="E39" s="142" t="s">
        <v>48</v>
      </c>
      <c r="F39" s="156">
        <f>ROUND((SUM(BI89:BI162)),  2)</f>
        <v>0</v>
      </c>
      <c r="G39" s="37"/>
      <c r="H39" s="37"/>
      <c r="I39" s="157">
        <v>0</v>
      </c>
      <c r="J39" s="156">
        <f>0</f>
        <v>0</v>
      </c>
      <c r="K39" s="37"/>
      <c r="L39" s="144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hidden="1" s="2" customFormat="1" ht="6.96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144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hidden="1" s="2" customFormat="1" ht="25.44" customHeight="1">
      <c r="A41" s="37"/>
      <c r="B41" s="43"/>
      <c r="C41" s="158"/>
      <c r="D41" s="159" t="s">
        <v>49</v>
      </c>
      <c r="E41" s="160"/>
      <c r="F41" s="160"/>
      <c r="G41" s="161" t="s">
        <v>50</v>
      </c>
      <c r="H41" s="162" t="s">
        <v>51</v>
      </c>
      <c r="I41" s="160"/>
      <c r="J41" s="163">
        <f>SUM(J32:J39)</f>
        <v>0</v>
      </c>
      <c r="K41" s="164"/>
      <c r="L41" s="144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hidden="1" s="2" customFormat="1" ht="14.4" customHeight="1">
      <c r="A42" s="37"/>
      <c r="B42" s="165"/>
      <c r="C42" s="166"/>
      <c r="D42" s="166"/>
      <c r="E42" s="166"/>
      <c r="F42" s="166"/>
      <c r="G42" s="166"/>
      <c r="H42" s="166"/>
      <c r="I42" s="166"/>
      <c r="J42" s="166"/>
      <c r="K42" s="166"/>
      <c r="L42" s="144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hidden="1"/>
    <row r="44" hidden="1"/>
    <row r="45" hidden="1"/>
    <row r="46" hidden="1" s="2" customFormat="1" ht="6.96" customHeight="1">
      <c r="A46" s="37"/>
      <c r="B46" s="167"/>
      <c r="C46" s="168"/>
      <c r="D46" s="168"/>
      <c r="E46" s="168"/>
      <c r="F46" s="168"/>
      <c r="G46" s="168"/>
      <c r="H46" s="168"/>
      <c r="I46" s="168"/>
      <c r="J46" s="168"/>
      <c r="K46" s="168"/>
      <c r="L46" s="144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hidden="1" s="2" customFormat="1" ht="24.96" customHeight="1">
      <c r="A47" s="37"/>
      <c r="B47" s="38"/>
      <c r="C47" s="22" t="s">
        <v>105</v>
      </c>
      <c r="D47" s="39"/>
      <c r="E47" s="39"/>
      <c r="F47" s="39"/>
      <c r="G47" s="39"/>
      <c r="H47" s="39"/>
      <c r="I47" s="39"/>
      <c r="J47" s="39"/>
      <c r="K47" s="39"/>
      <c r="L47" s="144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hidden="1" s="2" customFormat="1" ht="6.96" customHeight="1">
      <c r="A48" s="37"/>
      <c r="B48" s="38"/>
      <c r="C48" s="39"/>
      <c r="D48" s="39"/>
      <c r="E48" s="39"/>
      <c r="F48" s="39"/>
      <c r="G48" s="39"/>
      <c r="H48" s="39"/>
      <c r="I48" s="39"/>
      <c r="J48" s="39"/>
      <c r="K48" s="39"/>
      <c r="L48" s="144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hidden="1" s="2" customFormat="1" ht="12" customHeight="1">
      <c r="A49" s="37"/>
      <c r="B49" s="38"/>
      <c r="C49" s="31" t="s">
        <v>16</v>
      </c>
      <c r="D49" s="39"/>
      <c r="E49" s="39"/>
      <c r="F49" s="39"/>
      <c r="G49" s="39"/>
      <c r="H49" s="39"/>
      <c r="I49" s="39"/>
      <c r="J49" s="39"/>
      <c r="K49" s="39"/>
      <c r="L49" s="144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hidden="1" s="2" customFormat="1" ht="16.5" customHeight="1">
      <c r="A50" s="37"/>
      <c r="B50" s="38"/>
      <c r="C50" s="39"/>
      <c r="D50" s="39"/>
      <c r="E50" s="169" t="str">
        <f>E7</f>
        <v>Jizera, odstranění nánosů po povodni v ř.km 82,20 – 125,09</v>
      </c>
      <c r="F50" s="31"/>
      <c r="G50" s="31"/>
      <c r="H50" s="31"/>
      <c r="I50" s="39"/>
      <c r="J50" s="39"/>
      <c r="K50" s="39"/>
      <c r="L50" s="144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hidden="1" s="1" customFormat="1" ht="12" customHeight="1">
      <c r="B51" s="20"/>
      <c r="C51" s="31" t="s">
        <v>101</v>
      </c>
      <c r="D51" s="21"/>
      <c r="E51" s="21"/>
      <c r="F51" s="21"/>
      <c r="G51" s="21"/>
      <c r="H51" s="21"/>
      <c r="I51" s="21"/>
      <c r="J51" s="21"/>
      <c r="K51" s="21"/>
      <c r="L51" s="19"/>
    </row>
    <row r="52" hidden="1" s="2" customFormat="1" ht="16.5" customHeight="1">
      <c r="A52" s="37"/>
      <c r="B52" s="38"/>
      <c r="C52" s="39"/>
      <c r="D52" s="39"/>
      <c r="E52" s="169" t="s">
        <v>304</v>
      </c>
      <c r="F52" s="39"/>
      <c r="G52" s="39"/>
      <c r="H52" s="39"/>
      <c r="I52" s="39"/>
      <c r="J52" s="39"/>
      <c r="K52" s="39"/>
      <c r="L52" s="144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hidden="1" s="2" customFormat="1" ht="12" customHeight="1">
      <c r="A53" s="37"/>
      <c r="B53" s="38"/>
      <c r="C53" s="31" t="s">
        <v>103</v>
      </c>
      <c r="D53" s="39"/>
      <c r="E53" s="39"/>
      <c r="F53" s="39"/>
      <c r="G53" s="39"/>
      <c r="H53" s="39"/>
      <c r="I53" s="39"/>
      <c r="J53" s="39"/>
      <c r="K53" s="39"/>
      <c r="L53" s="144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hidden="1" s="2" customFormat="1" ht="16.5" customHeight="1">
      <c r="A54" s="37"/>
      <c r="B54" s="38"/>
      <c r="C54" s="39"/>
      <c r="D54" s="39"/>
      <c r="E54" s="69" t="str">
        <f>E11</f>
        <v>VRN - Ostatní a vedlejší náklady</v>
      </c>
      <c r="F54" s="39"/>
      <c r="G54" s="39"/>
      <c r="H54" s="39"/>
      <c r="I54" s="39"/>
      <c r="J54" s="39"/>
      <c r="K54" s="39"/>
      <c r="L54" s="144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hidden="1" s="2" customFormat="1" ht="6.96" customHeight="1">
      <c r="A55" s="37"/>
      <c r="B55" s="38"/>
      <c r="C55" s="39"/>
      <c r="D55" s="39"/>
      <c r="E55" s="39"/>
      <c r="F55" s="39"/>
      <c r="G55" s="39"/>
      <c r="H55" s="39"/>
      <c r="I55" s="39"/>
      <c r="J55" s="39"/>
      <c r="K55" s="39"/>
      <c r="L55" s="144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hidden="1" s="2" customFormat="1" ht="12" customHeight="1">
      <c r="A56" s="37"/>
      <c r="B56" s="38"/>
      <c r="C56" s="31" t="s">
        <v>21</v>
      </c>
      <c r="D56" s="39"/>
      <c r="E56" s="39"/>
      <c r="F56" s="26" t="str">
        <f>F14</f>
        <v xml:space="preserve"> </v>
      </c>
      <c r="G56" s="39"/>
      <c r="H56" s="39"/>
      <c r="I56" s="31" t="s">
        <v>23</v>
      </c>
      <c r="J56" s="72" t="str">
        <f>IF(J14="","",J14)</f>
        <v>29.4.2025</v>
      </c>
      <c r="K56" s="39"/>
      <c r="L56" s="144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hidden="1" s="2" customFormat="1" ht="6.96" customHeight="1">
      <c r="A57" s="37"/>
      <c r="B57" s="38"/>
      <c r="C57" s="39"/>
      <c r="D57" s="39"/>
      <c r="E57" s="39"/>
      <c r="F57" s="39"/>
      <c r="G57" s="39"/>
      <c r="H57" s="39"/>
      <c r="I57" s="39"/>
      <c r="J57" s="39"/>
      <c r="K57" s="39"/>
      <c r="L57" s="144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hidden="1" s="2" customFormat="1" ht="15.15" customHeight="1">
      <c r="A58" s="37"/>
      <c r="B58" s="38"/>
      <c r="C58" s="31" t="s">
        <v>25</v>
      </c>
      <c r="D58" s="39"/>
      <c r="E58" s="39"/>
      <c r="F58" s="26" t="str">
        <f>E17</f>
        <v>Povodí Labe, státní podnik</v>
      </c>
      <c r="G58" s="39"/>
      <c r="H58" s="39"/>
      <c r="I58" s="31" t="s">
        <v>32</v>
      </c>
      <c r="J58" s="35" t="str">
        <f>E23</f>
        <v>Ing. Tomáš Klikar</v>
      </c>
      <c r="K58" s="39"/>
      <c r="L58" s="144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hidden="1" s="2" customFormat="1" ht="15.15" customHeight="1">
      <c r="A59" s="37"/>
      <c r="B59" s="38"/>
      <c r="C59" s="31" t="s">
        <v>30</v>
      </c>
      <c r="D59" s="39"/>
      <c r="E59" s="39"/>
      <c r="F59" s="26" t="str">
        <f>IF(E20="","",E20)</f>
        <v>Vyplň údaj</v>
      </c>
      <c r="G59" s="39"/>
      <c r="H59" s="39"/>
      <c r="I59" s="31" t="s">
        <v>36</v>
      </c>
      <c r="J59" s="35" t="str">
        <f>E26</f>
        <v>Ing. Tomáš Klikar</v>
      </c>
      <c r="K59" s="39"/>
      <c r="L59" s="144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</row>
    <row r="60" hidden="1" s="2" customFormat="1" ht="10.32" customHeight="1">
      <c r="A60" s="37"/>
      <c r="B60" s="38"/>
      <c r="C60" s="39"/>
      <c r="D60" s="39"/>
      <c r="E60" s="39"/>
      <c r="F60" s="39"/>
      <c r="G60" s="39"/>
      <c r="H60" s="39"/>
      <c r="I60" s="39"/>
      <c r="J60" s="39"/>
      <c r="K60" s="39"/>
      <c r="L60" s="144"/>
      <c r="S60" s="37"/>
      <c r="T60" s="37"/>
      <c r="U60" s="37"/>
      <c r="V60" s="37"/>
      <c r="W60" s="37"/>
      <c r="X60" s="37"/>
      <c r="Y60" s="37"/>
      <c r="Z60" s="37"/>
      <c r="AA60" s="37"/>
      <c r="AB60" s="37"/>
      <c r="AC60" s="37"/>
      <c r="AD60" s="37"/>
      <c r="AE60" s="37"/>
    </row>
    <row r="61" hidden="1" s="2" customFormat="1" ht="29.28" customHeight="1">
      <c r="A61" s="37"/>
      <c r="B61" s="38"/>
      <c r="C61" s="170" t="s">
        <v>106</v>
      </c>
      <c r="D61" s="171"/>
      <c r="E61" s="171"/>
      <c r="F61" s="171"/>
      <c r="G61" s="171"/>
      <c r="H61" s="171"/>
      <c r="I61" s="171"/>
      <c r="J61" s="172" t="s">
        <v>107</v>
      </c>
      <c r="K61" s="171"/>
      <c r="L61" s="144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 hidden="1" s="2" customFormat="1" ht="10.32" customHeight="1">
      <c r="A62" s="37"/>
      <c r="B62" s="38"/>
      <c r="C62" s="39"/>
      <c r="D62" s="39"/>
      <c r="E62" s="39"/>
      <c r="F62" s="39"/>
      <c r="G62" s="39"/>
      <c r="H62" s="39"/>
      <c r="I62" s="39"/>
      <c r="J62" s="39"/>
      <c r="K62" s="39"/>
      <c r="L62" s="144"/>
      <c r="S62" s="37"/>
      <c r="T62" s="37"/>
      <c r="U62" s="37"/>
      <c r="V62" s="37"/>
      <c r="W62" s="37"/>
      <c r="X62" s="37"/>
      <c r="Y62" s="37"/>
      <c r="Z62" s="37"/>
      <c r="AA62" s="37"/>
      <c r="AB62" s="37"/>
      <c r="AC62" s="37"/>
      <c r="AD62" s="37"/>
      <c r="AE62" s="37"/>
    </row>
    <row r="63" hidden="1" s="2" customFormat="1" ht="22.8" customHeight="1">
      <c r="A63" s="37"/>
      <c r="B63" s="38"/>
      <c r="C63" s="173" t="s">
        <v>71</v>
      </c>
      <c r="D63" s="39"/>
      <c r="E63" s="39"/>
      <c r="F63" s="39"/>
      <c r="G63" s="39"/>
      <c r="H63" s="39"/>
      <c r="I63" s="39"/>
      <c r="J63" s="102">
        <f>J89</f>
        <v>0</v>
      </c>
      <c r="K63" s="39"/>
      <c r="L63" s="144"/>
      <c r="S63" s="37"/>
      <c r="T63" s="37"/>
      <c r="U63" s="37"/>
      <c r="V63" s="37"/>
      <c r="W63" s="37"/>
      <c r="X63" s="37"/>
      <c r="Y63" s="37"/>
      <c r="Z63" s="37"/>
      <c r="AA63" s="37"/>
      <c r="AB63" s="37"/>
      <c r="AC63" s="37"/>
      <c r="AD63" s="37"/>
      <c r="AE63" s="37"/>
      <c r="AU63" s="16" t="s">
        <v>108</v>
      </c>
    </row>
    <row r="64" hidden="1" s="9" customFormat="1" ht="24.96" customHeight="1">
      <c r="A64" s="9"/>
      <c r="B64" s="174"/>
      <c r="C64" s="175"/>
      <c r="D64" s="176" t="s">
        <v>202</v>
      </c>
      <c r="E64" s="177"/>
      <c r="F64" s="177"/>
      <c r="G64" s="177"/>
      <c r="H64" s="177"/>
      <c r="I64" s="177"/>
      <c r="J64" s="178">
        <f>J90</f>
        <v>0</v>
      </c>
      <c r="K64" s="175"/>
      <c r="L64" s="17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hidden="1" s="10" customFormat="1" ht="19.92" customHeight="1">
      <c r="A65" s="10"/>
      <c r="B65" s="180"/>
      <c r="C65" s="125"/>
      <c r="D65" s="181" t="s">
        <v>203</v>
      </c>
      <c r="E65" s="182"/>
      <c r="F65" s="182"/>
      <c r="G65" s="182"/>
      <c r="H65" s="182"/>
      <c r="I65" s="182"/>
      <c r="J65" s="183">
        <f>J91</f>
        <v>0</v>
      </c>
      <c r="K65" s="125"/>
      <c r="L65" s="184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hidden="1" s="10" customFormat="1" ht="19.92" customHeight="1">
      <c r="A66" s="10"/>
      <c r="B66" s="180"/>
      <c r="C66" s="125"/>
      <c r="D66" s="181" t="s">
        <v>204</v>
      </c>
      <c r="E66" s="182"/>
      <c r="F66" s="182"/>
      <c r="G66" s="182"/>
      <c r="H66" s="182"/>
      <c r="I66" s="182"/>
      <c r="J66" s="183">
        <f>J120</f>
        <v>0</v>
      </c>
      <c r="K66" s="125"/>
      <c r="L66" s="184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hidden="1" s="10" customFormat="1" ht="19.92" customHeight="1">
      <c r="A67" s="10"/>
      <c r="B67" s="180"/>
      <c r="C67" s="125"/>
      <c r="D67" s="181" t="s">
        <v>205</v>
      </c>
      <c r="E67" s="182"/>
      <c r="F67" s="182"/>
      <c r="G67" s="182"/>
      <c r="H67" s="182"/>
      <c r="I67" s="182"/>
      <c r="J67" s="183">
        <f>J158</f>
        <v>0</v>
      </c>
      <c r="K67" s="125"/>
      <c r="L67" s="184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hidden="1" s="2" customFormat="1" ht="21.84" customHeight="1">
      <c r="A68" s="37"/>
      <c r="B68" s="38"/>
      <c r="C68" s="39"/>
      <c r="D68" s="39"/>
      <c r="E68" s="39"/>
      <c r="F68" s="39"/>
      <c r="G68" s="39"/>
      <c r="H68" s="39"/>
      <c r="I68" s="39"/>
      <c r="J68" s="39"/>
      <c r="K68" s="39"/>
      <c r="L68" s="144"/>
      <c r="S68" s="37"/>
      <c r="T68" s="37"/>
      <c r="U68" s="37"/>
      <c r="V68" s="37"/>
      <c r="W68" s="37"/>
      <c r="X68" s="37"/>
      <c r="Y68" s="37"/>
      <c r="Z68" s="37"/>
      <c r="AA68" s="37"/>
      <c r="AB68" s="37"/>
      <c r="AC68" s="37"/>
      <c r="AD68" s="37"/>
      <c r="AE68" s="37"/>
    </row>
    <row r="69" hidden="1" s="2" customFormat="1" ht="6.96" customHeight="1">
      <c r="A69" s="37"/>
      <c r="B69" s="59"/>
      <c r="C69" s="60"/>
      <c r="D69" s="60"/>
      <c r="E69" s="60"/>
      <c r="F69" s="60"/>
      <c r="G69" s="60"/>
      <c r="H69" s="60"/>
      <c r="I69" s="60"/>
      <c r="J69" s="60"/>
      <c r="K69" s="60"/>
      <c r="L69" s="144"/>
      <c r="S69" s="37"/>
      <c r="T69" s="37"/>
      <c r="U69" s="37"/>
      <c r="V69" s="37"/>
      <c r="W69" s="37"/>
      <c r="X69" s="37"/>
      <c r="Y69" s="37"/>
      <c r="Z69" s="37"/>
      <c r="AA69" s="37"/>
      <c r="AB69" s="37"/>
      <c r="AC69" s="37"/>
      <c r="AD69" s="37"/>
      <c r="AE69" s="37"/>
    </row>
    <row r="70" hidden="1"/>
    <row r="71" hidden="1"/>
    <row r="72" hidden="1"/>
    <row r="73" s="2" customFormat="1" ht="6.96" customHeight="1">
      <c r="A73" s="37"/>
      <c r="B73" s="61"/>
      <c r="C73" s="62"/>
      <c r="D73" s="62"/>
      <c r="E73" s="62"/>
      <c r="F73" s="62"/>
      <c r="G73" s="62"/>
      <c r="H73" s="62"/>
      <c r="I73" s="62"/>
      <c r="J73" s="62"/>
      <c r="K73" s="62"/>
      <c r="L73" s="144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4" s="2" customFormat="1" ht="24.96" customHeight="1">
      <c r="A74" s="37"/>
      <c r="B74" s="38"/>
      <c r="C74" s="22" t="s">
        <v>112</v>
      </c>
      <c r="D74" s="39"/>
      <c r="E74" s="39"/>
      <c r="F74" s="39"/>
      <c r="G74" s="39"/>
      <c r="H74" s="39"/>
      <c r="I74" s="39"/>
      <c r="J74" s="39"/>
      <c r="K74" s="39"/>
      <c r="L74" s="144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</row>
    <row r="75" s="2" customFormat="1" ht="6.96" customHeight="1">
      <c r="A75" s="37"/>
      <c r="B75" s="38"/>
      <c r="C75" s="39"/>
      <c r="D75" s="39"/>
      <c r="E75" s="39"/>
      <c r="F75" s="39"/>
      <c r="G75" s="39"/>
      <c r="H75" s="39"/>
      <c r="I75" s="39"/>
      <c r="J75" s="39"/>
      <c r="K75" s="39"/>
      <c r="L75" s="144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="2" customFormat="1" ht="12" customHeight="1">
      <c r="A76" s="37"/>
      <c r="B76" s="38"/>
      <c r="C76" s="31" t="s">
        <v>16</v>
      </c>
      <c r="D76" s="39"/>
      <c r="E76" s="39"/>
      <c r="F76" s="39"/>
      <c r="G76" s="39"/>
      <c r="H76" s="39"/>
      <c r="I76" s="39"/>
      <c r="J76" s="39"/>
      <c r="K76" s="39"/>
      <c r="L76" s="144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6.5" customHeight="1">
      <c r="A77" s="37"/>
      <c r="B77" s="38"/>
      <c r="C77" s="39"/>
      <c r="D77" s="39"/>
      <c r="E77" s="169" t="str">
        <f>E7</f>
        <v>Jizera, odstranění nánosů po povodni v ř.km 82,20 – 125,09</v>
      </c>
      <c r="F77" s="31"/>
      <c r="G77" s="31"/>
      <c r="H77" s="31"/>
      <c r="I77" s="39"/>
      <c r="J77" s="39"/>
      <c r="K77" s="39"/>
      <c r="L77" s="144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1" customFormat="1" ht="12" customHeight="1">
      <c r="B78" s="20"/>
      <c r="C78" s="31" t="s">
        <v>101</v>
      </c>
      <c r="D78" s="21"/>
      <c r="E78" s="21"/>
      <c r="F78" s="21"/>
      <c r="G78" s="21"/>
      <c r="H78" s="21"/>
      <c r="I78" s="21"/>
      <c r="J78" s="21"/>
      <c r="K78" s="21"/>
      <c r="L78" s="19"/>
    </row>
    <row r="79" s="2" customFormat="1" ht="16.5" customHeight="1">
      <c r="A79" s="37"/>
      <c r="B79" s="38"/>
      <c r="C79" s="39"/>
      <c r="D79" s="39"/>
      <c r="E79" s="169" t="s">
        <v>304</v>
      </c>
      <c r="F79" s="39"/>
      <c r="G79" s="39"/>
      <c r="H79" s="39"/>
      <c r="I79" s="39"/>
      <c r="J79" s="39"/>
      <c r="K79" s="39"/>
      <c r="L79" s="144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="2" customFormat="1" ht="12" customHeight="1">
      <c r="A80" s="37"/>
      <c r="B80" s="38"/>
      <c r="C80" s="31" t="s">
        <v>103</v>
      </c>
      <c r="D80" s="39"/>
      <c r="E80" s="39"/>
      <c r="F80" s="39"/>
      <c r="G80" s="39"/>
      <c r="H80" s="39"/>
      <c r="I80" s="39"/>
      <c r="J80" s="39"/>
      <c r="K80" s="39"/>
      <c r="L80" s="144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="2" customFormat="1" ht="16.5" customHeight="1">
      <c r="A81" s="37"/>
      <c r="B81" s="38"/>
      <c r="C81" s="39"/>
      <c r="D81" s="39"/>
      <c r="E81" s="69" t="str">
        <f>E11</f>
        <v>VRN - Ostatní a vedlejší náklady</v>
      </c>
      <c r="F81" s="39"/>
      <c r="G81" s="39"/>
      <c r="H81" s="39"/>
      <c r="I81" s="39"/>
      <c r="J81" s="39"/>
      <c r="K81" s="39"/>
      <c r="L81" s="144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6.96" customHeight="1">
      <c r="A82" s="37"/>
      <c r="B82" s="38"/>
      <c r="C82" s="39"/>
      <c r="D82" s="39"/>
      <c r="E82" s="39"/>
      <c r="F82" s="39"/>
      <c r="G82" s="39"/>
      <c r="H82" s="39"/>
      <c r="I82" s="39"/>
      <c r="J82" s="39"/>
      <c r="K82" s="39"/>
      <c r="L82" s="144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12" customHeight="1">
      <c r="A83" s="37"/>
      <c r="B83" s="38"/>
      <c r="C83" s="31" t="s">
        <v>21</v>
      </c>
      <c r="D83" s="39"/>
      <c r="E83" s="39"/>
      <c r="F83" s="26" t="str">
        <f>F14</f>
        <v xml:space="preserve"> </v>
      </c>
      <c r="G83" s="39"/>
      <c r="H83" s="39"/>
      <c r="I83" s="31" t="s">
        <v>23</v>
      </c>
      <c r="J83" s="72" t="str">
        <f>IF(J14="","",J14)</f>
        <v>29.4.2025</v>
      </c>
      <c r="K83" s="39"/>
      <c r="L83" s="144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6.96" customHeight="1">
      <c r="A84" s="37"/>
      <c r="B84" s="38"/>
      <c r="C84" s="39"/>
      <c r="D84" s="39"/>
      <c r="E84" s="39"/>
      <c r="F84" s="39"/>
      <c r="G84" s="39"/>
      <c r="H84" s="39"/>
      <c r="I84" s="39"/>
      <c r="J84" s="39"/>
      <c r="K84" s="39"/>
      <c r="L84" s="144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5.15" customHeight="1">
      <c r="A85" s="37"/>
      <c r="B85" s="38"/>
      <c r="C85" s="31" t="s">
        <v>25</v>
      </c>
      <c r="D85" s="39"/>
      <c r="E85" s="39"/>
      <c r="F85" s="26" t="str">
        <f>E17</f>
        <v>Povodí Labe, státní podnik</v>
      </c>
      <c r="G85" s="39"/>
      <c r="H85" s="39"/>
      <c r="I85" s="31" t="s">
        <v>32</v>
      </c>
      <c r="J85" s="35" t="str">
        <f>E23</f>
        <v>Ing. Tomáš Klikar</v>
      </c>
      <c r="K85" s="39"/>
      <c r="L85" s="144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5.15" customHeight="1">
      <c r="A86" s="37"/>
      <c r="B86" s="38"/>
      <c r="C86" s="31" t="s">
        <v>30</v>
      </c>
      <c r="D86" s="39"/>
      <c r="E86" s="39"/>
      <c r="F86" s="26" t="str">
        <f>IF(E20="","",E20)</f>
        <v>Vyplň údaj</v>
      </c>
      <c r="G86" s="39"/>
      <c r="H86" s="39"/>
      <c r="I86" s="31" t="s">
        <v>36</v>
      </c>
      <c r="J86" s="35" t="str">
        <f>E26</f>
        <v>Ing. Tomáš Klikar</v>
      </c>
      <c r="K86" s="39"/>
      <c r="L86" s="144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0.32" customHeight="1">
      <c r="A87" s="37"/>
      <c r="B87" s="38"/>
      <c r="C87" s="39"/>
      <c r="D87" s="39"/>
      <c r="E87" s="39"/>
      <c r="F87" s="39"/>
      <c r="G87" s="39"/>
      <c r="H87" s="39"/>
      <c r="I87" s="39"/>
      <c r="J87" s="39"/>
      <c r="K87" s="39"/>
      <c r="L87" s="144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11" customFormat="1" ht="29.28" customHeight="1">
      <c r="A88" s="185"/>
      <c r="B88" s="186"/>
      <c r="C88" s="187" t="s">
        <v>113</v>
      </c>
      <c r="D88" s="188" t="s">
        <v>58</v>
      </c>
      <c r="E88" s="188" t="s">
        <v>54</v>
      </c>
      <c r="F88" s="188" t="s">
        <v>55</v>
      </c>
      <c r="G88" s="188" t="s">
        <v>114</v>
      </c>
      <c r="H88" s="188" t="s">
        <v>115</v>
      </c>
      <c r="I88" s="188" t="s">
        <v>116</v>
      </c>
      <c r="J88" s="189" t="s">
        <v>107</v>
      </c>
      <c r="K88" s="190" t="s">
        <v>117</v>
      </c>
      <c r="L88" s="191"/>
      <c r="M88" s="92" t="s">
        <v>19</v>
      </c>
      <c r="N88" s="93" t="s">
        <v>43</v>
      </c>
      <c r="O88" s="93" t="s">
        <v>118</v>
      </c>
      <c r="P88" s="93" t="s">
        <v>119</v>
      </c>
      <c r="Q88" s="93" t="s">
        <v>120</v>
      </c>
      <c r="R88" s="93" t="s">
        <v>121</v>
      </c>
      <c r="S88" s="93" t="s">
        <v>122</v>
      </c>
      <c r="T88" s="94" t="s">
        <v>123</v>
      </c>
      <c r="U88" s="185"/>
      <c r="V88" s="185"/>
      <c r="W88" s="185"/>
      <c r="X88" s="185"/>
      <c r="Y88" s="185"/>
      <c r="Z88" s="185"/>
      <c r="AA88" s="185"/>
      <c r="AB88" s="185"/>
      <c r="AC88" s="185"/>
      <c r="AD88" s="185"/>
      <c r="AE88" s="185"/>
    </row>
    <row r="89" s="2" customFormat="1" ht="22.8" customHeight="1">
      <c r="A89" s="37"/>
      <c r="B89" s="38"/>
      <c r="C89" s="99" t="s">
        <v>124</v>
      </c>
      <c r="D89" s="39"/>
      <c r="E89" s="39"/>
      <c r="F89" s="39"/>
      <c r="G89" s="39"/>
      <c r="H89" s="39"/>
      <c r="I89" s="39"/>
      <c r="J89" s="192">
        <f>BK89</f>
        <v>0</v>
      </c>
      <c r="K89" s="39"/>
      <c r="L89" s="43"/>
      <c r="M89" s="95"/>
      <c r="N89" s="193"/>
      <c r="O89" s="96"/>
      <c r="P89" s="194">
        <f>P90</f>
        <v>0</v>
      </c>
      <c r="Q89" s="96"/>
      <c r="R89" s="194">
        <f>R90</f>
        <v>0</v>
      </c>
      <c r="S89" s="96"/>
      <c r="T89" s="195">
        <f>T90</f>
        <v>0</v>
      </c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T89" s="16" t="s">
        <v>72</v>
      </c>
      <c r="AU89" s="16" t="s">
        <v>108</v>
      </c>
      <c r="BK89" s="196">
        <f>BK90</f>
        <v>0</v>
      </c>
    </row>
    <row r="90" s="12" customFormat="1" ht="25.92" customHeight="1">
      <c r="A90" s="12"/>
      <c r="B90" s="197"/>
      <c r="C90" s="198"/>
      <c r="D90" s="199" t="s">
        <v>72</v>
      </c>
      <c r="E90" s="200" t="s">
        <v>87</v>
      </c>
      <c r="F90" s="200" t="s">
        <v>206</v>
      </c>
      <c r="G90" s="198"/>
      <c r="H90" s="198"/>
      <c r="I90" s="201"/>
      <c r="J90" s="202">
        <f>BK90</f>
        <v>0</v>
      </c>
      <c r="K90" s="198"/>
      <c r="L90" s="203"/>
      <c r="M90" s="204"/>
      <c r="N90" s="205"/>
      <c r="O90" s="205"/>
      <c r="P90" s="206">
        <f>P91+P120+P158</f>
        <v>0</v>
      </c>
      <c r="Q90" s="205"/>
      <c r="R90" s="206">
        <f>R91+R120+R158</f>
        <v>0</v>
      </c>
      <c r="S90" s="205"/>
      <c r="T90" s="207">
        <f>T91+T120+T158</f>
        <v>0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08" t="s">
        <v>163</v>
      </c>
      <c r="AT90" s="209" t="s">
        <v>72</v>
      </c>
      <c r="AU90" s="209" t="s">
        <v>73</v>
      </c>
      <c r="AY90" s="208" t="s">
        <v>127</v>
      </c>
      <c r="BK90" s="210">
        <f>BK91+BK120+BK158</f>
        <v>0</v>
      </c>
    </row>
    <row r="91" s="12" customFormat="1" ht="22.8" customHeight="1">
      <c r="A91" s="12"/>
      <c r="B91" s="197"/>
      <c r="C91" s="198"/>
      <c r="D91" s="199" t="s">
        <v>72</v>
      </c>
      <c r="E91" s="211" t="s">
        <v>207</v>
      </c>
      <c r="F91" s="211" t="s">
        <v>208</v>
      </c>
      <c r="G91" s="198"/>
      <c r="H91" s="198"/>
      <c r="I91" s="201"/>
      <c r="J91" s="212">
        <f>BK91</f>
        <v>0</v>
      </c>
      <c r="K91" s="198"/>
      <c r="L91" s="203"/>
      <c r="M91" s="204"/>
      <c r="N91" s="205"/>
      <c r="O91" s="205"/>
      <c r="P91" s="206">
        <f>SUM(P92:P119)</f>
        <v>0</v>
      </c>
      <c r="Q91" s="205"/>
      <c r="R91" s="206">
        <f>SUM(R92:R119)</f>
        <v>0</v>
      </c>
      <c r="S91" s="205"/>
      <c r="T91" s="207">
        <f>SUM(T92:T119)</f>
        <v>0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208" t="s">
        <v>163</v>
      </c>
      <c r="AT91" s="209" t="s">
        <v>72</v>
      </c>
      <c r="AU91" s="209" t="s">
        <v>80</v>
      </c>
      <c r="AY91" s="208" t="s">
        <v>127</v>
      </c>
      <c r="BK91" s="210">
        <f>SUM(BK92:BK119)</f>
        <v>0</v>
      </c>
    </row>
    <row r="92" s="2" customFormat="1" ht="49.05" customHeight="1">
      <c r="A92" s="37"/>
      <c r="B92" s="38"/>
      <c r="C92" s="213" t="s">
        <v>80</v>
      </c>
      <c r="D92" s="213" t="s">
        <v>129</v>
      </c>
      <c r="E92" s="214" t="s">
        <v>209</v>
      </c>
      <c r="F92" s="215" t="s">
        <v>210</v>
      </c>
      <c r="G92" s="216" t="s">
        <v>211</v>
      </c>
      <c r="H92" s="217">
        <v>1</v>
      </c>
      <c r="I92" s="218"/>
      <c r="J92" s="219">
        <f>ROUND(I92*H92,2)</f>
        <v>0</v>
      </c>
      <c r="K92" s="220"/>
      <c r="L92" s="43"/>
      <c r="M92" s="221" t="s">
        <v>19</v>
      </c>
      <c r="N92" s="222" t="s">
        <v>46</v>
      </c>
      <c r="O92" s="84"/>
      <c r="P92" s="223">
        <f>O92*H92</f>
        <v>0</v>
      </c>
      <c r="Q92" s="223">
        <v>0</v>
      </c>
      <c r="R92" s="223">
        <f>Q92*H92</f>
        <v>0</v>
      </c>
      <c r="S92" s="223">
        <v>0</v>
      </c>
      <c r="T92" s="224">
        <f>S92*H92</f>
        <v>0</v>
      </c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  <c r="AR92" s="225" t="s">
        <v>212</v>
      </c>
      <c r="AT92" s="225" t="s">
        <v>129</v>
      </c>
      <c r="AU92" s="225" t="s">
        <v>82</v>
      </c>
      <c r="AY92" s="16" t="s">
        <v>127</v>
      </c>
      <c r="BE92" s="226">
        <f>IF(N92="základní",J92,0)</f>
        <v>0</v>
      </c>
      <c r="BF92" s="226">
        <f>IF(N92="snížená",J92,0)</f>
        <v>0</v>
      </c>
      <c r="BG92" s="226">
        <f>IF(N92="zákl. přenesená",J92,0)</f>
        <v>0</v>
      </c>
      <c r="BH92" s="226">
        <f>IF(N92="sníž. přenesená",J92,0)</f>
        <v>0</v>
      </c>
      <c r="BI92" s="226">
        <f>IF(N92="nulová",J92,0)</f>
        <v>0</v>
      </c>
      <c r="BJ92" s="16" t="s">
        <v>133</v>
      </c>
      <c r="BK92" s="226">
        <f>ROUND(I92*H92,2)</f>
        <v>0</v>
      </c>
      <c r="BL92" s="16" t="s">
        <v>212</v>
      </c>
      <c r="BM92" s="225" t="s">
        <v>322</v>
      </c>
    </row>
    <row r="93" s="14" customFormat="1">
      <c r="A93" s="14"/>
      <c r="B93" s="244"/>
      <c r="C93" s="245"/>
      <c r="D93" s="234" t="s">
        <v>137</v>
      </c>
      <c r="E93" s="246" t="s">
        <v>19</v>
      </c>
      <c r="F93" s="247" t="s">
        <v>214</v>
      </c>
      <c r="G93" s="245"/>
      <c r="H93" s="246" t="s">
        <v>19</v>
      </c>
      <c r="I93" s="248"/>
      <c r="J93" s="245"/>
      <c r="K93" s="245"/>
      <c r="L93" s="249"/>
      <c r="M93" s="250"/>
      <c r="N93" s="251"/>
      <c r="O93" s="251"/>
      <c r="P93" s="251"/>
      <c r="Q93" s="251"/>
      <c r="R93" s="251"/>
      <c r="S93" s="251"/>
      <c r="T93" s="252"/>
      <c r="U93" s="14"/>
      <c r="V93" s="14"/>
      <c r="W93" s="14"/>
      <c r="X93" s="14"/>
      <c r="Y93" s="14"/>
      <c r="Z93" s="14"/>
      <c r="AA93" s="14"/>
      <c r="AB93" s="14"/>
      <c r="AC93" s="14"/>
      <c r="AD93" s="14"/>
      <c r="AE93" s="14"/>
      <c r="AT93" s="253" t="s">
        <v>137</v>
      </c>
      <c r="AU93" s="253" t="s">
        <v>82</v>
      </c>
      <c r="AV93" s="14" t="s">
        <v>80</v>
      </c>
      <c r="AW93" s="14" t="s">
        <v>35</v>
      </c>
      <c r="AX93" s="14" t="s">
        <v>73</v>
      </c>
      <c r="AY93" s="253" t="s">
        <v>127</v>
      </c>
    </row>
    <row r="94" s="14" customFormat="1">
      <c r="A94" s="14"/>
      <c r="B94" s="244"/>
      <c r="C94" s="245"/>
      <c r="D94" s="234" t="s">
        <v>137</v>
      </c>
      <c r="E94" s="246" t="s">
        <v>19</v>
      </c>
      <c r="F94" s="247" t="s">
        <v>215</v>
      </c>
      <c r="G94" s="245"/>
      <c r="H94" s="246" t="s">
        <v>19</v>
      </c>
      <c r="I94" s="248"/>
      <c r="J94" s="245"/>
      <c r="K94" s="245"/>
      <c r="L94" s="249"/>
      <c r="M94" s="250"/>
      <c r="N94" s="251"/>
      <c r="O94" s="251"/>
      <c r="P94" s="251"/>
      <c r="Q94" s="251"/>
      <c r="R94" s="251"/>
      <c r="S94" s="251"/>
      <c r="T94" s="252"/>
      <c r="U94" s="14"/>
      <c r="V94" s="14"/>
      <c r="W94" s="14"/>
      <c r="X94" s="14"/>
      <c r="Y94" s="14"/>
      <c r="Z94" s="14"/>
      <c r="AA94" s="14"/>
      <c r="AB94" s="14"/>
      <c r="AC94" s="14"/>
      <c r="AD94" s="14"/>
      <c r="AE94" s="14"/>
      <c r="AT94" s="253" t="s">
        <v>137</v>
      </c>
      <c r="AU94" s="253" t="s">
        <v>82</v>
      </c>
      <c r="AV94" s="14" t="s">
        <v>80</v>
      </c>
      <c r="AW94" s="14" t="s">
        <v>35</v>
      </c>
      <c r="AX94" s="14" t="s">
        <v>73</v>
      </c>
      <c r="AY94" s="253" t="s">
        <v>127</v>
      </c>
    </row>
    <row r="95" s="13" customFormat="1">
      <c r="A95" s="13"/>
      <c r="B95" s="232"/>
      <c r="C95" s="233"/>
      <c r="D95" s="234" t="s">
        <v>137</v>
      </c>
      <c r="E95" s="235" t="s">
        <v>19</v>
      </c>
      <c r="F95" s="236" t="s">
        <v>80</v>
      </c>
      <c r="G95" s="233"/>
      <c r="H95" s="237">
        <v>1</v>
      </c>
      <c r="I95" s="238"/>
      <c r="J95" s="233"/>
      <c r="K95" s="233"/>
      <c r="L95" s="239"/>
      <c r="M95" s="240"/>
      <c r="N95" s="241"/>
      <c r="O95" s="241"/>
      <c r="P95" s="241"/>
      <c r="Q95" s="241"/>
      <c r="R95" s="241"/>
      <c r="S95" s="241"/>
      <c r="T95" s="242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43" t="s">
        <v>137</v>
      </c>
      <c r="AU95" s="243" t="s">
        <v>82</v>
      </c>
      <c r="AV95" s="13" t="s">
        <v>82</v>
      </c>
      <c r="AW95" s="13" t="s">
        <v>35</v>
      </c>
      <c r="AX95" s="13" t="s">
        <v>80</v>
      </c>
      <c r="AY95" s="243" t="s">
        <v>127</v>
      </c>
    </row>
    <row r="96" s="2" customFormat="1" ht="16.5" customHeight="1">
      <c r="A96" s="37"/>
      <c r="B96" s="38"/>
      <c r="C96" s="213" t="s">
        <v>82</v>
      </c>
      <c r="D96" s="213" t="s">
        <v>129</v>
      </c>
      <c r="E96" s="214" t="s">
        <v>216</v>
      </c>
      <c r="F96" s="215" t="s">
        <v>217</v>
      </c>
      <c r="G96" s="216" t="s">
        <v>211</v>
      </c>
      <c r="H96" s="217">
        <v>1</v>
      </c>
      <c r="I96" s="218"/>
      <c r="J96" s="219">
        <f>ROUND(I96*H96,2)</f>
        <v>0</v>
      </c>
      <c r="K96" s="220"/>
      <c r="L96" s="43"/>
      <c r="M96" s="221" t="s">
        <v>19</v>
      </c>
      <c r="N96" s="222" t="s">
        <v>46</v>
      </c>
      <c r="O96" s="84"/>
      <c r="P96" s="223">
        <f>O96*H96</f>
        <v>0</v>
      </c>
      <c r="Q96" s="223">
        <v>0</v>
      </c>
      <c r="R96" s="223">
        <f>Q96*H96</f>
        <v>0</v>
      </c>
      <c r="S96" s="223">
        <v>0</v>
      </c>
      <c r="T96" s="224">
        <f>S96*H96</f>
        <v>0</v>
      </c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R96" s="225" t="s">
        <v>212</v>
      </c>
      <c r="AT96" s="225" t="s">
        <v>129</v>
      </c>
      <c r="AU96" s="225" t="s">
        <v>82</v>
      </c>
      <c r="AY96" s="16" t="s">
        <v>127</v>
      </c>
      <c r="BE96" s="226">
        <f>IF(N96="základní",J96,0)</f>
        <v>0</v>
      </c>
      <c r="BF96" s="226">
        <f>IF(N96="snížená",J96,0)</f>
        <v>0</v>
      </c>
      <c r="BG96" s="226">
        <f>IF(N96="zákl. přenesená",J96,0)</f>
        <v>0</v>
      </c>
      <c r="BH96" s="226">
        <f>IF(N96="sníž. přenesená",J96,0)</f>
        <v>0</v>
      </c>
      <c r="BI96" s="226">
        <f>IF(N96="nulová",J96,0)</f>
        <v>0</v>
      </c>
      <c r="BJ96" s="16" t="s">
        <v>133</v>
      </c>
      <c r="BK96" s="226">
        <f>ROUND(I96*H96,2)</f>
        <v>0</v>
      </c>
      <c r="BL96" s="16" t="s">
        <v>212</v>
      </c>
      <c r="BM96" s="225" t="s">
        <v>323</v>
      </c>
    </row>
    <row r="97" s="14" customFormat="1">
      <c r="A97" s="14"/>
      <c r="B97" s="244"/>
      <c r="C97" s="245"/>
      <c r="D97" s="234" t="s">
        <v>137</v>
      </c>
      <c r="E97" s="246" t="s">
        <v>19</v>
      </c>
      <c r="F97" s="247" t="s">
        <v>217</v>
      </c>
      <c r="G97" s="245"/>
      <c r="H97" s="246" t="s">
        <v>19</v>
      </c>
      <c r="I97" s="248"/>
      <c r="J97" s="245"/>
      <c r="K97" s="245"/>
      <c r="L97" s="249"/>
      <c r="M97" s="250"/>
      <c r="N97" s="251"/>
      <c r="O97" s="251"/>
      <c r="P97" s="251"/>
      <c r="Q97" s="251"/>
      <c r="R97" s="251"/>
      <c r="S97" s="251"/>
      <c r="T97" s="252"/>
      <c r="U97" s="14"/>
      <c r="V97" s="14"/>
      <c r="W97" s="14"/>
      <c r="X97" s="14"/>
      <c r="Y97" s="14"/>
      <c r="Z97" s="14"/>
      <c r="AA97" s="14"/>
      <c r="AB97" s="14"/>
      <c r="AC97" s="14"/>
      <c r="AD97" s="14"/>
      <c r="AE97" s="14"/>
      <c r="AT97" s="253" t="s">
        <v>137</v>
      </c>
      <c r="AU97" s="253" t="s">
        <v>82</v>
      </c>
      <c r="AV97" s="14" t="s">
        <v>80</v>
      </c>
      <c r="AW97" s="14" t="s">
        <v>35</v>
      </c>
      <c r="AX97" s="14" t="s">
        <v>73</v>
      </c>
      <c r="AY97" s="253" t="s">
        <v>127</v>
      </c>
    </row>
    <row r="98" s="13" customFormat="1">
      <c r="A98" s="13"/>
      <c r="B98" s="232"/>
      <c r="C98" s="233"/>
      <c r="D98" s="234" t="s">
        <v>137</v>
      </c>
      <c r="E98" s="235" t="s">
        <v>19</v>
      </c>
      <c r="F98" s="236" t="s">
        <v>80</v>
      </c>
      <c r="G98" s="233"/>
      <c r="H98" s="237">
        <v>1</v>
      </c>
      <c r="I98" s="238"/>
      <c r="J98" s="233"/>
      <c r="K98" s="233"/>
      <c r="L98" s="239"/>
      <c r="M98" s="240"/>
      <c r="N98" s="241"/>
      <c r="O98" s="241"/>
      <c r="P98" s="241"/>
      <c r="Q98" s="241"/>
      <c r="R98" s="241"/>
      <c r="S98" s="241"/>
      <c r="T98" s="242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43" t="s">
        <v>137</v>
      </c>
      <c r="AU98" s="243" t="s">
        <v>82</v>
      </c>
      <c r="AV98" s="13" t="s">
        <v>82</v>
      </c>
      <c r="AW98" s="13" t="s">
        <v>35</v>
      </c>
      <c r="AX98" s="13" t="s">
        <v>80</v>
      </c>
      <c r="AY98" s="243" t="s">
        <v>127</v>
      </c>
    </row>
    <row r="99" s="2" customFormat="1" ht="44.25" customHeight="1">
      <c r="A99" s="37"/>
      <c r="B99" s="38"/>
      <c r="C99" s="213" t="s">
        <v>146</v>
      </c>
      <c r="D99" s="213" t="s">
        <v>129</v>
      </c>
      <c r="E99" s="214" t="s">
        <v>219</v>
      </c>
      <c r="F99" s="215" t="s">
        <v>220</v>
      </c>
      <c r="G99" s="216" t="s">
        <v>211</v>
      </c>
      <c r="H99" s="217">
        <v>1</v>
      </c>
      <c r="I99" s="218"/>
      <c r="J99" s="219">
        <f>ROUND(I99*H99,2)</f>
        <v>0</v>
      </c>
      <c r="K99" s="220"/>
      <c r="L99" s="43"/>
      <c r="M99" s="221" t="s">
        <v>19</v>
      </c>
      <c r="N99" s="222" t="s">
        <v>46</v>
      </c>
      <c r="O99" s="84"/>
      <c r="P99" s="223">
        <f>O99*H99</f>
        <v>0</v>
      </c>
      <c r="Q99" s="223">
        <v>0</v>
      </c>
      <c r="R99" s="223">
        <f>Q99*H99</f>
        <v>0</v>
      </c>
      <c r="S99" s="223">
        <v>0</v>
      </c>
      <c r="T99" s="224">
        <f>S99*H99</f>
        <v>0</v>
      </c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R99" s="225" t="s">
        <v>212</v>
      </c>
      <c r="AT99" s="225" t="s">
        <v>129</v>
      </c>
      <c r="AU99" s="225" t="s">
        <v>82</v>
      </c>
      <c r="AY99" s="16" t="s">
        <v>127</v>
      </c>
      <c r="BE99" s="226">
        <f>IF(N99="základní",J99,0)</f>
        <v>0</v>
      </c>
      <c r="BF99" s="226">
        <f>IF(N99="snížená",J99,0)</f>
        <v>0</v>
      </c>
      <c r="BG99" s="226">
        <f>IF(N99="zákl. přenesená",J99,0)</f>
        <v>0</v>
      </c>
      <c r="BH99" s="226">
        <f>IF(N99="sníž. přenesená",J99,0)</f>
        <v>0</v>
      </c>
      <c r="BI99" s="226">
        <f>IF(N99="nulová",J99,0)</f>
        <v>0</v>
      </c>
      <c r="BJ99" s="16" t="s">
        <v>133</v>
      </c>
      <c r="BK99" s="226">
        <f>ROUND(I99*H99,2)</f>
        <v>0</v>
      </c>
      <c r="BL99" s="16" t="s">
        <v>212</v>
      </c>
      <c r="BM99" s="225" t="s">
        <v>324</v>
      </c>
    </row>
    <row r="100" s="13" customFormat="1">
      <c r="A100" s="13"/>
      <c r="B100" s="232"/>
      <c r="C100" s="233"/>
      <c r="D100" s="234" t="s">
        <v>137</v>
      </c>
      <c r="E100" s="235" t="s">
        <v>19</v>
      </c>
      <c r="F100" s="236" t="s">
        <v>80</v>
      </c>
      <c r="G100" s="233"/>
      <c r="H100" s="237">
        <v>1</v>
      </c>
      <c r="I100" s="238"/>
      <c r="J100" s="233"/>
      <c r="K100" s="233"/>
      <c r="L100" s="239"/>
      <c r="M100" s="240"/>
      <c r="N100" s="241"/>
      <c r="O100" s="241"/>
      <c r="P100" s="241"/>
      <c r="Q100" s="241"/>
      <c r="R100" s="241"/>
      <c r="S100" s="241"/>
      <c r="T100" s="242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43" t="s">
        <v>137</v>
      </c>
      <c r="AU100" s="243" t="s">
        <v>82</v>
      </c>
      <c r="AV100" s="13" t="s">
        <v>82</v>
      </c>
      <c r="AW100" s="13" t="s">
        <v>35</v>
      </c>
      <c r="AX100" s="13" t="s">
        <v>80</v>
      </c>
      <c r="AY100" s="243" t="s">
        <v>127</v>
      </c>
    </row>
    <row r="101" s="2" customFormat="1" ht="24.15" customHeight="1">
      <c r="A101" s="37"/>
      <c r="B101" s="38"/>
      <c r="C101" s="213" t="s">
        <v>133</v>
      </c>
      <c r="D101" s="213" t="s">
        <v>129</v>
      </c>
      <c r="E101" s="214" t="s">
        <v>222</v>
      </c>
      <c r="F101" s="215" t="s">
        <v>223</v>
      </c>
      <c r="G101" s="216" t="s">
        <v>211</v>
      </c>
      <c r="H101" s="217">
        <v>1</v>
      </c>
      <c r="I101" s="218"/>
      <c r="J101" s="219">
        <f>ROUND(I101*H101,2)</f>
        <v>0</v>
      </c>
      <c r="K101" s="220"/>
      <c r="L101" s="43"/>
      <c r="M101" s="221" t="s">
        <v>19</v>
      </c>
      <c r="N101" s="222" t="s">
        <v>46</v>
      </c>
      <c r="O101" s="84"/>
      <c r="P101" s="223">
        <f>O101*H101</f>
        <v>0</v>
      </c>
      <c r="Q101" s="223">
        <v>0</v>
      </c>
      <c r="R101" s="223">
        <f>Q101*H101</f>
        <v>0</v>
      </c>
      <c r="S101" s="223">
        <v>0</v>
      </c>
      <c r="T101" s="224">
        <f>S101*H101</f>
        <v>0</v>
      </c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  <c r="AR101" s="225" t="s">
        <v>212</v>
      </c>
      <c r="AT101" s="225" t="s">
        <v>129</v>
      </c>
      <c r="AU101" s="225" t="s">
        <v>82</v>
      </c>
      <c r="AY101" s="16" t="s">
        <v>127</v>
      </c>
      <c r="BE101" s="226">
        <f>IF(N101="základní",J101,0)</f>
        <v>0</v>
      </c>
      <c r="BF101" s="226">
        <f>IF(N101="snížená",J101,0)</f>
        <v>0</v>
      </c>
      <c r="BG101" s="226">
        <f>IF(N101="zákl. přenesená",J101,0)</f>
        <v>0</v>
      </c>
      <c r="BH101" s="226">
        <f>IF(N101="sníž. přenesená",J101,0)</f>
        <v>0</v>
      </c>
      <c r="BI101" s="226">
        <f>IF(N101="nulová",J101,0)</f>
        <v>0</v>
      </c>
      <c r="BJ101" s="16" t="s">
        <v>133</v>
      </c>
      <c r="BK101" s="226">
        <f>ROUND(I101*H101,2)</f>
        <v>0</v>
      </c>
      <c r="BL101" s="16" t="s">
        <v>212</v>
      </c>
      <c r="BM101" s="225" t="s">
        <v>325</v>
      </c>
    </row>
    <row r="102" s="14" customFormat="1">
      <c r="A102" s="14"/>
      <c r="B102" s="244"/>
      <c r="C102" s="245"/>
      <c r="D102" s="234" t="s">
        <v>137</v>
      </c>
      <c r="E102" s="246" t="s">
        <v>19</v>
      </c>
      <c r="F102" s="247" t="s">
        <v>225</v>
      </c>
      <c r="G102" s="245"/>
      <c r="H102" s="246" t="s">
        <v>19</v>
      </c>
      <c r="I102" s="248"/>
      <c r="J102" s="245"/>
      <c r="K102" s="245"/>
      <c r="L102" s="249"/>
      <c r="M102" s="250"/>
      <c r="N102" s="251"/>
      <c r="O102" s="251"/>
      <c r="P102" s="251"/>
      <c r="Q102" s="251"/>
      <c r="R102" s="251"/>
      <c r="S102" s="251"/>
      <c r="T102" s="252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T102" s="253" t="s">
        <v>137</v>
      </c>
      <c r="AU102" s="253" t="s">
        <v>82</v>
      </c>
      <c r="AV102" s="14" t="s">
        <v>80</v>
      </c>
      <c r="AW102" s="14" t="s">
        <v>35</v>
      </c>
      <c r="AX102" s="14" t="s">
        <v>73</v>
      </c>
      <c r="AY102" s="253" t="s">
        <v>127</v>
      </c>
    </row>
    <row r="103" s="14" customFormat="1">
      <c r="A103" s="14"/>
      <c r="B103" s="244"/>
      <c r="C103" s="245"/>
      <c r="D103" s="234" t="s">
        <v>137</v>
      </c>
      <c r="E103" s="246" t="s">
        <v>19</v>
      </c>
      <c r="F103" s="247" t="s">
        <v>226</v>
      </c>
      <c r="G103" s="245"/>
      <c r="H103" s="246" t="s">
        <v>19</v>
      </c>
      <c r="I103" s="248"/>
      <c r="J103" s="245"/>
      <c r="K103" s="245"/>
      <c r="L103" s="249"/>
      <c r="M103" s="250"/>
      <c r="N103" s="251"/>
      <c r="O103" s="251"/>
      <c r="P103" s="251"/>
      <c r="Q103" s="251"/>
      <c r="R103" s="251"/>
      <c r="S103" s="251"/>
      <c r="T103" s="252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T103" s="253" t="s">
        <v>137</v>
      </c>
      <c r="AU103" s="253" t="s">
        <v>82</v>
      </c>
      <c r="AV103" s="14" t="s">
        <v>80</v>
      </c>
      <c r="AW103" s="14" t="s">
        <v>35</v>
      </c>
      <c r="AX103" s="14" t="s">
        <v>73</v>
      </c>
      <c r="AY103" s="253" t="s">
        <v>127</v>
      </c>
    </row>
    <row r="104" s="14" customFormat="1">
      <c r="A104" s="14"/>
      <c r="B104" s="244"/>
      <c r="C104" s="245"/>
      <c r="D104" s="234" t="s">
        <v>137</v>
      </c>
      <c r="E104" s="246" t="s">
        <v>19</v>
      </c>
      <c r="F104" s="247" t="s">
        <v>227</v>
      </c>
      <c r="G104" s="245"/>
      <c r="H104" s="246" t="s">
        <v>19</v>
      </c>
      <c r="I104" s="248"/>
      <c r="J104" s="245"/>
      <c r="K104" s="245"/>
      <c r="L104" s="249"/>
      <c r="M104" s="250"/>
      <c r="N104" s="251"/>
      <c r="O104" s="251"/>
      <c r="P104" s="251"/>
      <c r="Q104" s="251"/>
      <c r="R104" s="251"/>
      <c r="S104" s="251"/>
      <c r="T104" s="252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T104" s="253" t="s">
        <v>137</v>
      </c>
      <c r="AU104" s="253" t="s">
        <v>82</v>
      </c>
      <c r="AV104" s="14" t="s">
        <v>80</v>
      </c>
      <c r="AW104" s="14" t="s">
        <v>35</v>
      </c>
      <c r="AX104" s="14" t="s">
        <v>73</v>
      </c>
      <c r="AY104" s="253" t="s">
        <v>127</v>
      </c>
    </row>
    <row r="105" s="14" customFormat="1">
      <c r="A105" s="14"/>
      <c r="B105" s="244"/>
      <c r="C105" s="245"/>
      <c r="D105" s="234" t="s">
        <v>137</v>
      </c>
      <c r="E105" s="246" t="s">
        <v>19</v>
      </c>
      <c r="F105" s="247" t="s">
        <v>228</v>
      </c>
      <c r="G105" s="245"/>
      <c r="H105" s="246" t="s">
        <v>19</v>
      </c>
      <c r="I105" s="248"/>
      <c r="J105" s="245"/>
      <c r="K105" s="245"/>
      <c r="L105" s="249"/>
      <c r="M105" s="250"/>
      <c r="N105" s="251"/>
      <c r="O105" s="251"/>
      <c r="P105" s="251"/>
      <c r="Q105" s="251"/>
      <c r="R105" s="251"/>
      <c r="S105" s="251"/>
      <c r="T105" s="252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T105" s="253" t="s">
        <v>137</v>
      </c>
      <c r="AU105" s="253" t="s">
        <v>82</v>
      </c>
      <c r="AV105" s="14" t="s">
        <v>80</v>
      </c>
      <c r="AW105" s="14" t="s">
        <v>35</v>
      </c>
      <c r="AX105" s="14" t="s">
        <v>73</v>
      </c>
      <c r="AY105" s="253" t="s">
        <v>127</v>
      </c>
    </row>
    <row r="106" s="14" customFormat="1">
      <c r="A106" s="14"/>
      <c r="B106" s="244"/>
      <c r="C106" s="245"/>
      <c r="D106" s="234" t="s">
        <v>137</v>
      </c>
      <c r="E106" s="246" t="s">
        <v>19</v>
      </c>
      <c r="F106" s="247" t="s">
        <v>229</v>
      </c>
      <c r="G106" s="245"/>
      <c r="H106" s="246" t="s">
        <v>19</v>
      </c>
      <c r="I106" s="248"/>
      <c r="J106" s="245"/>
      <c r="K106" s="245"/>
      <c r="L106" s="249"/>
      <c r="M106" s="250"/>
      <c r="N106" s="251"/>
      <c r="O106" s="251"/>
      <c r="P106" s="251"/>
      <c r="Q106" s="251"/>
      <c r="R106" s="251"/>
      <c r="S106" s="251"/>
      <c r="T106" s="252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53" t="s">
        <v>137</v>
      </c>
      <c r="AU106" s="253" t="s">
        <v>82</v>
      </c>
      <c r="AV106" s="14" t="s">
        <v>80</v>
      </c>
      <c r="AW106" s="14" t="s">
        <v>35</v>
      </c>
      <c r="AX106" s="14" t="s">
        <v>73</v>
      </c>
      <c r="AY106" s="253" t="s">
        <v>127</v>
      </c>
    </row>
    <row r="107" s="14" customFormat="1">
      <c r="A107" s="14"/>
      <c r="B107" s="244"/>
      <c r="C107" s="245"/>
      <c r="D107" s="234" t="s">
        <v>137</v>
      </c>
      <c r="E107" s="246" t="s">
        <v>19</v>
      </c>
      <c r="F107" s="247" t="s">
        <v>230</v>
      </c>
      <c r="G107" s="245"/>
      <c r="H107" s="246" t="s">
        <v>19</v>
      </c>
      <c r="I107" s="248"/>
      <c r="J107" s="245"/>
      <c r="K107" s="245"/>
      <c r="L107" s="249"/>
      <c r="M107" s="250"/>
      <c r="N107" s="251"/>
      <c r="O107" s="251"/>
      <c r="P107" s="251"/>
      <c r="Q107" s="251"/>
      <c r="R107" s="251"/>
      <c r="S107" s="251"/>
      <c r="T107" s="252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T107" s="253" t="s">
        <v>137</v>
      </c>
      <c r="AU107" s="253" t="s">
        <v>82</v>
      </c>
      <c r="AV107" s="14" t="s">
        <v>80</v>
      </c>
      <c r="AW107" s="14" t="s">
        <v>35</v>
      </c>
      <c r="AX107" s="14" t="s">
        <v>73</v>
      </c>
      <c r="AY107" s="253" t="s">
        <v>127</v>
      </c>
    </row>
    <row r="108" s="14" customFormat="1">
      <c r="A108" s="14"/>
      <c r="B108" s="244"/>
      <c r="C108" s="245"/>
      <c r="D108" s="234" t="s">
        <v>137</v>
      </c>
      <c r="E108" s="246" t="s">
        <v>19</v>
      </c>
      <c r="F108" s="247" t="s">
        <v>231</v>
      </c>
      <c r="G108" s="245"/>
      <c r="H108" s="246" t="s">
        <v>19</v>
      </c>
      <c r="I108" s="248"/>
      <c r="J108" s="245"/>
      <c r="K108" s="245"/>
      <c r="L108" s="249"/>
      <c r="M108" s="250"/>
      <c r="N108" s="251"/>
      <c r="O108" s="251"/>
      <c r="P108" s="251"/>
      <c r="Q108" s="251"/>
      <c r="R108" s="251"/>
      <c r="S108" s="251"/>
      <c r="T108" s="252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T108" s="253" t="s">
        <v>137</v>
      </c>
      <c r="AU108" s="253" t="s">
        <v>82</v>
      </c>
      <c r="AV108" s="14" t="s">
        <v>80</v>
      </c>
      <c r="AW108" s="14" t="s">
        <v>35</v>
      </c>
      <c r="AX108" s="14" t="s">
        <v>73</v>
      </c>
      <c r="AY108" s="253" t="s">
        <v>127</v>
      </c>
    </row>
    <row r="109" s="13" customFormat="1">
      <c r="A109" s="13"/>
      <c r="B109" s="232"/>
      <c r="C109" s="233"/>
      <c r="D109" s="234" t="s">
        <v>137</v>
      </c>
      <c r="E109" s="235" t="s">
        <v>19</v>
      </c>
      <c r="F109" s="236" t="s">
        <v>80</v>
      </c>
      <c r="G109" s="233"/>
      <c r="H109" s="237">
        <v>1</v>
      </c>
      <c r="I109" s="238"/>
      <c r="J109" s="233"/>
      <c r="K109" s="233"/>
      <c r="L109" s="239"/>
      <c r="M109" s="240"/>
      <c r="N109" s="241"/>
      <c r="O109" s="241"/>
      <c r="P109" s="241"/>
      <c r="Q109" s="241"/>
      <c r="R109" s="241"/>
      <c r="S109" s="241"/>
      <c r="T109" s="242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43" t="s">
        <v>137</v>
      </c>
      <c r="AU109" s="243" t="s">
        <v>82</v>
      </c>
      <c r="AV109" s="13" t="s">
        <v>82</v>
      </c>
      <c r="AW109" s="13" t="s">
        <v>35</v>
      </c>
      <c r="AX109" s="13" t="s">
        <v>80</v>
      </c>
      <c r="AY109" s="243" t="s">
        <v>127</v>
      </c>
    </row>
    <row r="110" s="2" customFormat="1" ht="16.5" customHeight="1">
      <c r="A110" s="37"/>
      <c r="B110" s="38"/>
      <c r="C110" s="213" t="s">
        <v>163</v>
      </c>
      <c r="D110" s="213" t="s">
        <v>129</v>
      </c>
      <c r="E110" s="214" t="s">
        <v>232</v>
      </c>
      <c r="F110" s="215" t="s">
        <v>233</v>
      </c>
      <c r="G110" s="216" t="s">
        <v>211</v>
      </c>
      <c r="H110" s="217">
        <v>1</v>
      </c>
      <c r="I110" s="218"/>
      <c r="J110" s="219">
        <f>ROUND(I110*H110,2)</f>
        <v>0</v>
      </c>
      <c r="K110" s="220"/>
      <c r="L110" s="43"/>
      <c r="M110" s="221" t="s">
        <v>19</v>
      </c>
      <c r="N110" s="222" t="s">
        <v>46</v>
      </c>
      <c r="O110" s="84"/>
      <c r="P110" s="223">
        <f>O110*H110</f>
        <v>0</v>
      </c>
      <c r="Q110" s="223">
        <v>0</v>
      </c>
      <c r="R110" s="223">
        <f>Q110*H110</f>
        <v>0</v>
      </c>
      <c r="S110" s="223">
        <v>0</v>
      </c>
      <c r="T110" s="224">
        <f>S110*H110</f>
        <v>0</v>
      </c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  <c r="AR110" s="225" t="s">
        <v>212</v>
      </c>
      <c r="AT110" s="225" t="s">
        <v>129</v>
      </c>
      <c r="AU110" s="225" t="s">
        <v>82</v>
      </c>
      <c r="AY110" s="16" t="s">
        <v>127</v>
      </c>
      <c r="BE110" s="226">
        <f>IF(N110="základní",J110,0)</f>
        <v>0</v>
      </c>
      <c r="BF110" s="226">
        <f>IF(N110="snížená",J110,0)</f>
        <v>0</v>
      </c>
      <c r="BG110" s="226">
        <f>IF(N110="zákl. přenesená",J110,0)</f>
        <v>0</v>
      </c>
      <c r="BH110" s="226">
        <f>IF(N110="sníž. přenesená",J110,0)</f>
        <v>0</v>
      </c>
      <c r="BI110" s="226">
        <f>IF(N110="nulová",J110,0)</f>
        <v>0</v>
      </c>
      <c r="BJ110" s="16" t="s">
        <v>133</v>
      </c>
      <c r="BK110" s="226">
        <f>ROUND(I110*H110,2)</f>
        <v>0</v>
      </c>
      <c r="BL110" s="16" t="s">
        <v>212</v>
      </c>
      <c r="BM110" s="225" t="s">
        <v>326</v>
      </c>
    </row>
    <row r="111" s="14" customFormat="1">
      <c r="A111" s="14"/>
      <c r="B111" s="244"/>
      <c r="C111" s="245"/>
      <c r="D111" s="234" t="s">
        <v>137</v>
      </c>
      <c r="E111" s="246" t="s">
        <v>19</v>
      </c>
      <c r="F111" s="247" t="s">
        <v>151</v>
      </c>
      <c r="G111" s="245"/>
      <c r="H111" s="246" t="s">
        <v>19</v>
      </c>
      <c r="I111" s="248"/>
      <c r="J111" s="245"/>
      <c r="K111" s="245"/>
      <c r="L111" s="249"/>
      <c r="M111" s="250"/>
      <c r="N111" s="251"/>
      <c r="O111" s="251"/>
      <c r="P111" s="251"/>
      <c r="Q111" s="251"/>
      <c r="R111" s="251"/>
      <c r="S111" s="251"/>
      <c r="T111" s="252"/>
      <c r="U111" s="14"/>
      <c r="V111" s="14"/>
      <c r="W111" s="14"/>
      <c r="X111" s="14"/>
      <c r="Y111" s="14"/>
      <c r="Z111" s="14"/>
      <c r="AA111" s="14"/>
      <c r="AB111" s="14"/>
      <c r="AC111" s="14"/>
      <c r="AD111" s="14"/>
      <c r="AE111" s="14"/>
      <c r="AT111" s="253" t="s">
        <v>137</v>
      </c>
      <c r="AU111" s="253" t="s">
        <v>82</v>
      </c>
      <c r="AV111" s="14" t="s">
        <v>80</v>
      </c>
      <c r="AW111" s="14" t="s">
        <v>35</v>
      </c>
      <c r="AX111" s="14" t="s">
        <v>73</v>
      </c>
      <c r="AY111" s="253" t="s">
        <v>127</v>
      </c>
    </row>
    <row r="112" s="14" customFormat="1">
      <c r="A112" s="14"/>
      <c r="B112" s="244"/>
      <c r="C112" s="245"/>
      <c r="D112" s="234" t="s">
        <v>137</v>
      </c>
      <c r="E112" s="246" t="s">
        <v>19</v>
      </c>
      <c r="F112" s="247" t="s">
        <v>235</v>
      </c>
      <c r="G112" s="245"/>
      <c r="H112" s="246" t="s">
        <v>19</v>
      </c>
      <c r="I112" s="248"/>
      <c r="J112" s="245"/>
      <c r="K112" s="245"/>
      <c r="L112" s="249"/>
      <c r="M112" s="250"/>
      <c r="N112" s="251"/>
      <c r="O112" s="251"/>
      <c r="P112" s="251"/>
      <c r="Q112" s="251"/>
      <c r="R112" s="251"/>
      <c r="S112" s="251"/>
      <c r="T112" s="252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T112" s="253" t="s">
        <v>137</v>
      </c>
      <c r="AU112" s="253" t="s">
        <v>82</v>
      </c>
      <c r="AV112" s="14" t="s">
        <v>80</v>
      </c>
      <c r="AW112" s="14" t="s">
        <v>35</v>
      </c>
      <c r="AX112" s="14" t="s">
        <v>73</v>
      </c>
      <c r="AY112" s="253" t="s">
        <v>127</v>
      </c>
    </row>
    <row r="113" s="14" customFormat="1">
      <c r="A113" s="14"/>
      <c r="B113" s="244"/>
      <c r="C113" s="245"/>
      <c r="D113" s="234" t="s">
        <v>137</v>
      </c>
      <c r="E113" s="246" t="s">
        <v>19</v>
      </c>
      <c r="F113" s="247" t="s">
        <v>236</v>
      </c>
      <c r="G113" s="245"/>
      <c r="H113" s="246" t="s">
        <v>19</v>
      </c>
      <c r="I113" s="248"/>
      <c r="J113" s="245"/>
      <c r="K113" s="245"/>
      <c r="L113" s="249"/>
      <c r="M113" s="250"/>
      <c r="N113" s="251"/>
      <c r="O113" s="251"/>
      <c r="P113" s="251"/>
      <c r="Q113" s="251"/>
      <c r="R113" s="251"/>
      <c r="S113" s="251"/>
      <c r="T113" s="252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253" t="s">
        <v>137</v>
      </c>
      <c r="AU113" s="253" t="s">
        <v>82</v>
      </c>
      <c r="AV113" s="14" t="s">
        <v>80</v>
      </c>
      <c r="AW113" s="14" t="s">
        <v>35</v>
      </c>
      <c r="AX113" s="14" t="s">
        <v>73</v>
      </c>
      <c r="AY113" s="253" t="s">
        <v>127</v>
      </c>
    </row>
    <row r="114" s="14" customFormat="1">
      <c r="A114" s="14"/>
      <c r="B114" s="244"/>
      <c r="C114" s="245"/>
      <c r="D114" s="234" t="s">
        <v>137</v>
      </c>
      <c r="E114" s="246" t="s">
        <v>19</v>
      </c>
      <c r="F114" s="247" t="s">
        <v>237</v>
      </c>
      <c r="G114" s="245"/>
      <c r="H114" s="246" t="s">
        <v>19</v>
      </c>
      <c r="I114" s="248"/>
      <c r="J114" s="245"/>
      <c r="K114" s="245"/>
      <c r="L114" s="249"/>
      <c r="M114" s="250"/>
      <c r="N114" s="251"/>
      <c r="O114" s="251"/>
      <c r="P114" s="251"/>
      <c r="Q114" s="251"/>
      <c r="R114" s="251"/>
      <c r="S114" s="251"/>
      <c r="T114" s="252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T114" s="253" t="s">
        <v>137</v>
      </c>
      <c r="AU114" s="253" t="s">
        <v>82</v>
      </c>
      <c r="AV114" s="14" t="s">
        <v>80</v>
      </c>
      <c r="AW114" s="14" t="s">
        <v>35</v>
      </c>
      <c r="AX114" s="14" t="s">
        <v>73</v>
      </c>
      <c r="AY114" s="253" t="s">
        <v>127</v>
      </c>
    </row>
    <row r="115" s="14" customFormat="1">
      <c r="A115" s="14"/>
      <c r="B115" s="244"/>
      <c r="C115" s="245"/>
      <c r="D115" s="234" t="s">
        <v>137</v>
      </c>
      <c r="E115" s="246" t="s">
        <v>19</v>
      </c>
      <c r="F115" s="247" t="s">
        <v>238</v>
      </c>
      <c r="G115" s="245"/>
      <c r="H115" s="246" t="s">
        <v>19</v>
      </c>
      <c r="I115" s="248"/>
      <c r="J115" s="245"/>
      <c r="K115" s="245"/>
      <c r="L115" s="249"/>
      <c r="M115" s="250"/>
      <c r="N115" s="251"/>
      <c r="O115" s="251"/>
      <c r="P115" s="251"/>
      <c r="Q115" s="251"/>
      <c r="R115" s="251"/>
      <c r="S115" s="251"/>
      <c r="T115" s="252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253" t="s">
        <v>137</v>
      </c>
      <c r="AU115" s="253" t="s">
        <v>82</v>
      </c>
      <c r="AV115" s="14" t="s">
        <v>80</v>
      </c>
      <c r="AW115" s="14" t="s">
        <v>35</v>
      </c>
      <c r="AX115" s="14" t="s">
        <v>73</v>
      </c>
      <c r="AY115" s="253" t="s">
        <v>127</v>
      </c>
    </row>
    <row r="116" s="14" customFormat="1">
      <c r="A116" s="14"/>
      <c r="B116" s="244"/>
      <c r="C116" s="245"/>
      <c r="D116" s="234" t="s">
        <v>137</v>
      </c>
      <c r="E116" s="246" t="s">
        <v>19</v>
      </c>
      <c r="F116" s="247" t="s">
        <v>239</v>
      </c>
      <c r="G116" s="245"/>
      <c r="H116" s="246" t="s">
        <v>19</v>
      </c>
      <c r="I116" s="248"/>
      <c r="J116" s="245"/>
      <c r="K116" s="245"/>
      <c r="L116" s="249"/>
      <c r="M116" s="250"/>
      <c r="N116" s="251"/>
      <c r="O116" s="251"/>
      <c r="P116" s="251"/>
      <c r="Q116" s="251"/>
      <c r="R116" s="251"/>
      <c r="S116" s="251"/>
      <c r="T116" s="252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T116" s="253" t="s">
        <v>137</v>
      </c>
      <c r="AU116" s="253" t="s">
        <v>82</v>
      </c>
      <c r="AV116" s="14" t="s">
        <v>80</v>
      </c>
      <c r="AW116" s="14" t="s">
        <v>35</v>
      </c>
      <c r="AX116" s="14" t="s">
        <v>73</v>
      </c>
      <c r="AY116" s="253" t="s">
        <v>127</v>
      </c>
    </row>
    <row r="117" s="14" customFormat="1">
      <c r="A117" s="14"/>
      <c r="B117" s="244"/>
      <c r="C117" s="245"/>
      <c r="D117" s="234" t="s">
        <v>137</v>
      </c>
      <c r="E117" s="246" t="s">
        <v>19</v>
      </c>
      <c r="F117" s="247" t="s">
        <v>240</v>
      </c>
      <c r="G117" s="245"/>
      <c r="H117" s="246" t="s">
        <v>19</v>
      </c>
      <c r="I117" s="248"/>
      <c r="J117" s="245"/>
      <c r="K117" s="245"/>
      <c r="L117" s="249"/>
      <c r="M117" s="250"/>
      <c r="N117" s="251"/>
      <c r="O117" s="251"/>
      <c r="P117" s="251"/>
      <c r="Q117" s="251"/>
      <c r="R117" s="251"/>
      <c r="S117" s="251"/>
      <c r="T117" s="252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T117" s="253" t="s">
        <v>137</v>
      </c>
      <c r="AU117" s="253" t="s">
        <v>82</v>
      </c>
      <c r="AV117" s="14" t="s">
        <v>80</v>
      </c>
      <c r="AW117" s="14" t="s">
        <v>35</v>
      </c>
      <c r="AX117" s="14" t="s">
        <v>73</v>
      </c>
      <c r="AY117" s="253" t="s">
        <v>127</v>
      </c>
    </row>
    <row r="118" s="14" customFormat="1">
      <c r="A118" s="14"/>
      <c r="B118" s="244"/>
      <c r="C118" s="245"/>
      <c r="D118" s="234" t="s">
        <v>137</v>
      </c>
      <c r="E118" s="246" t="s">
        <v>19</v>
      </c>
      <c r="F118" s="247" t="s">
        <v>241</v>
      </c>
      <c r="G118" s="245"/>
      <c r="H118" s="246" t="s">
        <v>19</v>
      </c>
      <c r="I118" s="248"/>
      <c r="J118" s="245"/>
      <c r="K118" s="245"/>
      <c r="L118" s="249"/>
      <c r="M118" s="250"/>
      <c r="N118" s="251"/>
      <c r="O118" s="251"/>
      <c r="P118" s="251"/>
      <c r="Q118" s="251"/>
      <c r="R118" s="251"/>
      <c r="S118" s="251"/>
      <c r="T118" s="252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T118" s="253" t="s">
        <v>137</v>
      </c>
      <c r="AU118" s="253" t="s">
        <v>82</v>
      </c>
      <c r="AV118" s="14" t="s">
        <v>80</v>
      </c>
      <c r="AW118" s="14" t="s">
        <v>35</v>
      </c>
      <c r="AX118" s="14" t="s">
        <v>73</v>
      </c>
      <c r="AY118" s="253" t="s">
        <v>127</v>
      </c>
    </row>
    <row r="119" s="13" customFormat="1">
      <c r="A119" s="13"/>
      <c r="B119" s="232"/>
      <c r="C119" s="233"/>
      <c r="D119" s="234" t="s">
        <v>137</v>
      </c>
      <c r="E119" s="235" t="s">
        <v>19</v>
      </c>
      <c r="F119" s="236" t="s">
        <v>80</v>
      </c>
      <c r="G119" s="233"/>
      <c r="H119" s="237">
        <v>1</v>
      </c>
      <c r="I119" s="238"/>
      <c r="J119" s="233"/>
      <c r="K119" s="233"/>
      <c r="L119" s="239"/>
      <c r="M119" s="240"/>
      <c r="N119" s="241"/>
      <c r="O119" s="241"/>
      <c r="P119" s="241"/>
      <c r="Q119" s="241"/>
      <c r="R119" s="241"/>
      <c r="S119" s="241"/>
      <c r="T119" s="242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43" t="s">
        <v>137</v>
      </c>
      <c r="AU119" s="243" t="s">
        <v>82</v>
      </c>
      <c r="AV119" s="13" t="s">
        <v>82</v>
      </c>
      <c r="AW119" s="13" t="s">
        <v>35</v>
      </c>
      <c r="AX119" s="13" t="s">
        <v>80</v>
      </c>
      <c r="AY119" s="243" t="s">
        <v>127</v>
      </c>
    </row>
    <row r="120" s="12" customFormat="1" ht="22.8" customHeight="1">
      <c r="A120" s="12"/>
      <c r="B120" s="197"/>
      <c r="C120" s="198"/>
      <c r="D120" s="199" t="s">
        <v>72</v>
      </c>
      <c r="E120" s="211" t="s">
        <v>242</v>
      </c>
      <c r="F120" s="211" t="s">
        <v>243</v>
      </c>
      <c r="G120" s="198"/>
      <c r="H120" s="198"/>
      <c r="I120" s="201"/>
      <c r="J120" s="212">
        <f>BK120</f>
        <v>0</v>
      </c>
      <c r="K120" s="198"/>
      <c r="L120" s="203"/>
      <c r="M120" s="204"/>
      <c r="N120" s="205"/>
      <c r="O120" s="205"/>
      <c r="P120" s="206">
        <f>SUM(P121:P157)</f>
        <v>0</v>
      </c>
      <c r="Q120" s="205"/>
      <c r="R120" s="206">
        <f>SUM(R121:R157)</f>
        <v>0</v>
      </c>
      <c r="S120" s="205"/>
      <c r="T120" s="207">
        <f>SUM(T121:T157)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08" t="s">
        <v>163</v>
      </c>
      <c r="AT120" s="209" t="s">
        <v>72</v>
      </c>
      <c r="AU120" s="209" t="s">
        <v>80</v>
      </c>
      <c r="AY120" s="208" t="s">
        <v>127</v>
      </c>
      <c r="BK120" s="210">
        <f>SUM(BK121:BK157)</f>
        <v>0</v>
      </c>
    </row>
    <row r="121" s="2" customFormat="1" ht="24.15" customHeight="1">
      <c r="A121" s="37"/>
      <c r="B121" s="38"/>
      <c r="C121" s="213" t="s">
        <v>176</v>
      </c>
      <c r="D121" s="213" t="s">
        <v>129</v>
      </c>
      <c r="E121" s="214" t="s">
        <v>244</v>
      </c>
      <c r="F121" s="215" t="s">
        <v>245</v>
      </c>
      <c r="G121" s="216" t="s">
        <v>211</v>
      </c>
      <c r="H121" s="217">
        <v>1</v>
      </c>
      <c r="I121" s="218"/>
      <c r="J121" s="219">
        <f>ROUND(I121*H121,2)</f>
        <v>0</v>
      </c>
      <c r="K121" s="220"/>
      <c r="L121" s="43"/>
      <c r="M121" s="221" t="s">
        <v>19</v>
      </c>
      <c r="N121" s="222" t="s">
        <v>46</v>
      </c>
      <c r="O121" s="84"/>
      <c r="P121" s="223">
        <f>O121*H121</f>
        <v>0</v>
      </c>
      <c r="Q121" s="223">
        <v>0</v>
      </c>
      <c r="R121" s="223">
        <f>Q121*H121</f>
        <v>0</v>
      </c>
      <c r="S121" s="223">
        <v>0</v>
      </c>
      <c r="T121" s="224">
        <f>S121*H121</f>
        <v>0</v>
      </c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R121" s="225" t="s">
        <v>212</v>
      </c>
      <c r="AT121" s="225" t="s">
        <v>129</v>
      </c>
      <c r="AU121" s="225" t="s">
        <v>82</v>
      </c>
      <c r="AY121" s="16" t="s">
        <v>127</v>
      </c>
      <c r="BE121" s="226">
        <f>IF(N121="základní",J121,0)</f>
        <v>0</v>
      </c>
      <c r="BF121" s="226">
        <f>IF(N121="snížená",J121,0)</f>
        <v>0</v>
      </c>
      <c r="BG121" s="226">
        <f>IF(N121="zákl. přenesená",J121,0)</f>
        <v>0</v>
      </c>
      <c r="BH121" s="226">
        <f>IF(N121="sníž. přenesená",J121,0)</f>
        <v>0</v>
      </c>
      <c r="BI121" s="226">
        <f>IF(N121="nulová",J121,0)</f>
        <v>0</v>
      </c>
      <c r="BJ121" s="16" t="s">
        <v>133</v>
      </c>
      <c r="BK121" s="226">
        <f>ROUND(I121*H121,2)</f>
        <v>0</v>
      </c>
      <c r="BL121" s="16" t="s">
        <v>212</v>
      </c>
      <c r="BM121" s="225" t="s">
        <v>327</v>
      </c>
    </row>
    <row r="122" s="14" customFormat="1">
      <c r="A122" s="14"/>
      <c r="B122" s="244"/>
      <c r="C122" s="245"/>
      <c r="D122" s="234" t="s">
        <v>137</v>
      </c>
      <c r="E122" s="246" t="s">
        <v>19</v>
      </c>
      <c r="F122" s="247" t="s">
        <v>247</v>
      </c>
      <c r="G122" s="245"/>
      <c r="H122" s="246" t="s">
        <v>19</v>
      </c>
      <c r="I122" s="248"/>
      <c r="J122" s="245"/>
      <c r="K122" s="245"/>
      <c r="L122" s="249"/>
      <c r="M122" s="250"/>
      <c r="N122" s="251"/>
      <c r="O122" s="251"/>
      <c r="P122" s="251"/>
      <c r="Q122" s="251"/>
      <c r="R122" s="251"/>
      <c r="S122" s="251"/>
      <c r="T122" s="252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53" t="s">
        <v>137</v>
      </c>
      <c r="AU122" s="253" t="s">
        <v>82</v>
      </c>
      <c r="AV122" s="14" t="s">
        <v>80</v>
      </c>
      <c r="AW122" s="14" t="s">
        <v>35</v>
      </c>
      <c r="AX122" s="14" t="s">
        <v>73</v>
      </c>
      <c r="AY122" s="253" t="s">
        <v>127</v>
      </c>
    </row>
    <row r="123" s="14" customFormat="1">
      <c r="A123" s="14"/>
      <c r="B123" s="244"/>
      <c r="C123" s="245"/>
      <c r="D123" s="234" t="s">
        <v>137</v>
      </c>
      <c r="E123" s="246" t="s">
        <v>19</v>
      </c>
      <c r="F123" s="247" t="s">
        <v>248</v>
      </c>
      <c r="G123" s="245"/>
      <c r="H123" s="246" t="s">
        <v>19</v>
      </c>
      <c r="I123" s="248"/>
      <c r="J123" s="245"/>
      <c r="K123" s="245"/>
      <c r="L123" s="249"/>
      <c r="M123" s="250"/>
      <c r="N123" s="251"/>
      <c r="O123" s="251"/>
      <c r="P123" s="251"/>
      <c r="Q123" s="251"/>
      <c r="R123" s="251"/>
      <c r="S123" s="251"/>
      <c r="T123" s="252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253" t="s">
        <v>137</v>
      </c>
      <c r="AU123" s="253" t="s">
        <v>82</v>
      </c>
      <c r="AV123" s="14" t="s">
        <v>80</v>
      </c>
      <c r="AW123" s="14" t="s">
        <v>35</v>
      </c>
      <c r="AX123" s="14" t="s">
        <v>73</v>
      </c>
      <c r="AY123" s="253" t="s">
        <v>127</v>
      </c>
    </row>
    <row r="124" s="14" customFormat="1">
      <c r="A124" s="14"/>
      <c r="B124" s="244"/>
      <c r="C124" s="245"/>
      <c r="D124" s="234" t="s">
        <v>137</v>
      </c>
      <c r="E124" s="246" t="s">
        <v>19</v>
      </c>
      <c r="F124" s="247" t="s">
        <v>249</v>
      </c>
      <c r="G124" s="245"/>
      <c r="H124" s="246" t="s">
        <v>19</v>
      </c>
      <c r="I124" s="248"/>
      <c r="J124" s="245"/>
      <c r="K124" s="245"/>
      <c r="L124" s="249"/>
      <c r="M124" s="250"/>
      <c r="N124" s="251"/>
      <c r="O124" s="251"/>
      <c r="P124" s="251"/>
      <c r="Q124" s="251"/>
      <c r="R124" s="251"/>
      <c r="S124" s="251"/>
      <c r="T124" s="252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53" t="s">
        <v>137</v>
      </c>
      <c r="AU124" s="253" t="s">
        <v>82</v>
      </c>
      <c r="AV124" s="14" t="s">
        <v>80</v>
      </c>
      <c r="AW124" s="14" t="s">
        <v>35</v>
      </c>
      <c r="AX124" s="14" t="s">
        <v>73</v>
      </c>
      <c r="AY124" s="253" t="s">
        <v>127</v>
      </c>
    </row>
    <row r="125" s="14" customFormat="1">
      <c r="A125" s="14"/>
      <c r="B125" s="244"/>
      <c r="C125" s="245"/>
      <c r="D125" s="234" t="s">
        <v>137</v>
      </c>
      <c r="E125" s="246" t="s">
        <v>19</v>
      </c>
      <c r="F125" s="247" t="s">
        <v>250</v>
      </c>
      <c r="G125" s="245"/>
      <c r="H125" s="246" t="s">
        <v>19</v>
      </c>
      <c r="I125" s="248"/>
      <c r="J125" s="245"/>
      <c r="K125" s="245"/>
      <c r="L125" s="249"/>
      <c r="M125" s="250"/>
      <c r="N125" s="251"/>
      <c r="O125" s="251"/>
      <c r="P125" s="251"/>
      <c r="Q125" s="251"/>
      <c r="R125" s="251"/>
      <c r="S125" s="251"/>
      <c r="T125" s="252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253" t="s">
        <v>137</v>
      </c>
      <c r="AU125" s="253" t="s">
        <v>82</v>
      </c>
      <c r="AV125" s="14" t="s">
        <v>80</v>
      </c>
      <c r="AW125" s="14" t="s">
        <v>35</v>
      </c>
      <c r="AX125" s="14" t="s">
        <v>73</v>
      </c>
      <c r="AY125" s="253" t="s">
        <v>127</v>
      </c>
    </row>
    <row r="126" s="14" customFormat="1">
      <c r="A126" s="14"/>
      <c r="B126" s="244"/>
      <c r="C126" s="245"/>
      <c r="D126" s="234" t="s">
        <v>137</v>
      </c>
      <c r="E126" s="246" t="s">
        <v>19</v>
      </c>
      <c r="F126" s="247" t="s">
        <v>328</v>
      </c>
      <c r="G126" s="245"/>
      <c r="H126" s="246" t="s">
        <v>19</v>
      </c>
      <c r="I126" s="248"/>
      <c r="J126" s="245"/>
      <c r="K126" s="245"/>
      <c r="L126" s="249"/>
      <c r="M126" s="250"/>
      <c r="N126" s="251"/>
      <c r="O126" s="251"/>
      <c r="P126" s="251"/>
      <c r="Q126" s="251"/>
      <c r="R126" s="251"/>
      <c r="S126" s="251"/>
      <c r="T126" s="252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53" t="s">
        <v>137</v>
      </c>
      <c r="AU126" s="253" t="s">
        <v>82</v>
      </c>
      <c r="AV126" s="14" t="s">
        <v>80</v>
      </c>
      <c r="AW126" s="14" t="s">
        <v>35</v>
      </c>
      <c r="AX126" s="14" t="s">
        <v>73</v>
      </c>
      <c r="AY126" s="253" t="s">
        <v>127</v>
      </c>
    </row>
    <row r="127" s="14" customFormat="1">
      <c r="A127" s="14"/>
      <c r="B127" s="244"/>
      <c r="C127" s="245"/>
      <c r="D127" s="234" t="s">
        <v>137</v>
      </c>
      <c r="E127" s="246" t="s">
        <v>19</v>
      </c>
      <c r="F127" s="247" t="s">
        <v>252</v>
      </c>
      <c r="G127" s="245"/>
      <c r="H127" s="246" t="s">
        <v>19</v>
      </c>
      <c r="I127" s="248"/>
      <c r="J127" s="245"/>
      <c r="K127" s="245"/>
      <c r="L127" s="249"/>
      <c r="M127" s="250"/>
      <c r="N127" s="251"/>
      <c r="O127" s="251"/>
      <c r="P127" s="251"/>
      <c r="Q127" s="251"/>
      <c r="R127" s="251"/>
      <c r="S127" s="251"/>
      <c r="T127" s="252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53" t="s">
        <v>137</v>
      </c>
      <c r="AU127" s="253" t="s">
        <v>82</v>
      </c>
      <c r="AV127" s="14" t="s">
        <v>80</v>
      </c>
      <c r="AW127" s="14" t="s">
        <v>35</v>
      </c>
      <c r="AX127" s="14" t="s">
        <v>73</v>
      </c>
      <c r="AY127" s="253" t="s">
        <v>127</v>
      </c>
    </row>
    <row r="128" s="14" customFormat="1">
      <c r="A128" s="14"/>
      <c r="B128" s="244"/>
      <c r="C128" s="245"/>
      <c r="D128" s="234" t="s">
        <v>137</v>
      </c>
      <c r="E128" s="246" t="s">
        <v>19</v>
      </c>
      <c r="F128" s="247" t="s">
        <v>253</v>
      </c>
      <c r="G128" s="245"/>
      <c r="H128" s="246" t="s">
        <v>19</v>
      </c>
      <c r="I128" s="248"/>
      <c r="J128" s="245"/>
      <c r="K128" s="245"/>
      <c r="L128" s="249"/>
      <c r="M128" s="250"/>
      <c r="N128" s="251"/>
      <c r="O128" s="251"/>
      <c r="P128" s="251"/>
      <c r="Q128" s="251"/>
      <c r="R128" s="251"/>
      <c r="S128" s="251"/>
      <c r="T128" s="252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53" t="s">
        <v>137</v>
      </c>
      <c r="AU128" s="253" t="s">
        <v>82</v>
      </c>
      <c r="AV128" s="14" t="s">
        <v>80</v>
      </c>
      <c r="AW128" s="14" t="s">
        <v>35</v>
      </c>
      <c r="AX128" s="14" t="s">
        <v>73</v>
      </c>
      <c r="AY128" s="253" t="s">
        <v>127</v>
      </c>
    </row>
    <row r="129" s="14" customFormat="1">
      <c r="A129" s="14"/>
      <c r="B129" s="244"/>
      <c r="C129" s="245"/>
      <c r="D129" s="234" t="s">
        <v>137</v>
      </c>
      <c r="E129" s="246" t="s">
        <v>19</v>
      </c>
      <c r="F129" s="247" t="s">
        <v>252</v>
      </c>
      <c r="G129" s="245"/>
      <c r="H129" s="246" t="s">
        <v>19</v>
      </c>
      <c r="I129" s="248"/>
      <c r="J129" s="245"/>
      <c r="K129" s="245"/>
      <c r="L129" s="249"/>
      <c r="M129" s="250"/>
      <c r="N129" s="251"/>
      <c r="O129" s="251"/>
      <c r="P129" s="251"/>
      <c r="Q129" s="251"/>
      <c r="R129" s="251"/>
      <c r="S129" s="251"/>
      <c r="T129" s="252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53" t="s">
        <v>137</v>
      </c>
      <c r="AU129" s="253" t="s">
        <v>82</v>
      </c>
      <c r="AV129" s="14" t="s">
        <v>80</v>
      </c>
      <c r="AW129" s="14" t="s">
        <v>35</v>
      </c>
      <c r="AX129" s="14" t="s">
        <v>73</v>
      </c>
      <c r="AY129" s="253" t="s">
        <v>127</v>
      </c>
    </row>
    <row r="130" s="14" customFormat="1">
      <c r="A130" s="14"/>
      <c r="B130" s="244"/>
      <c r="C130" s="245"/>
      <c r="D130" s="234" t="s">
        <v>137</v>
      </c>
      <c r="E130" s="246" t="s">
        <v>19</v>
      </c>
      <c r="F130" s="247" t="s">
        <v>254</v>
      </c>
      <c r="G130" s="245"/>
      <c r="H130" s="246" t="s">
        <v>19</v>
      </c>
      <c r="I130" s="248"/>
      <c r="J130" s="245"/>
      <c r="K130" s="245"/>
      <c r="L130" s="249"/>
      <c r="M130" s="250"/>
      <c r="N130" s="251"/>
      <c r="O130" s="251"/>
      <c r="P130" s="251"/>
      <c r="Q130" s="251"/>
      <c r="R130" s="251"/>
      <c r="S130" s="251"/>
      <c r="T130" s="252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53" t="s">
        <v>137</v>
      </c>
      <c r="AU130" s="253" t="s">
        <v>82</v>
      </c>
      <c r="AV130" s="14" t="s">
        <v>80</v>
      </c>
      <c r="AW130" s="14" t="s">
        <v>35</v>
      </c>
      <c r="AX130" s="14" t="s">
        <v>73</v>
      </c>
      <c r="AY130" s="253" t="s">
        <v>127</v>
      </c>
    </row>
    <row r="131" s="14" customFormat="1">
      <c r="A131" s="14"/>
      <c r="B131" s="244"/>
      <c r="C131" s="245"/>
      <c r="D131" s="234" t="s">
        <v>137</v>
      </c>
      <c r="E131" s="246" t="s">
        <v>19</v>
      </c>
      <c r="F131" s="247" t="s">
        <v>255</v>
      </c>
      <c r="G131" s="245"/>
      <c r="H131" s="246" t="s">
        <v>19</v>
      </c>
      <c r="I131" s="248"/>
      <c r="J131" s="245"/>
      <c r="K131" s="245"/>
      <c r="L131" s="249"/>
      <c r="M131" s="250"/>
      <c r="N131" s="251"/>
      <c r="O131" s="251"/>
      <c r="P131" s="251"/>
      <c r="Q131" s="251"/>
      <c r="R131" s="251"/>
      <c r="S131" s="251"/>
      <c r="T131" s="252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53" t="s">
        <v>137</v>
      </c>
      <c r="AU131" s="253" t="s">
        <v>82</v>
      </c>
      <c r="AV131" s="14" t="s">
        <v>80</v>
      </c>
      <c r="AW131" s="14" t="s">
        <v>35</v>
      </c>
      <c r="AX131" s="14" t="s">
        <v>73</v>
      </c>
      <c r="AY131" s="253" t="s">
        <v>127</v>
      </c>
    </row>
    <row r="132" s="14" customFormat="1">
      <c r="A132" s="14"/>
      <c r="B132" s="244"/>
      <c r="C132" s="245"/>
      <c r="D132" s="234" t="s">
        <v>137</v>
      </c>
      <c r="E132" s="246" t="s">
        <v>19</v>
      </c>
      <c r="F132" s="247" t="s">
        <v>256</v>
      </c>
      <c r="G132" s="245"/>
      <c r="H132" s="246" t="s">
        <v>19</v>
      </c>
      <c r="I132" s="248"/>
      <c r="J132" s="245"/>
      <c r="K132" s="245"/>
      <c r="L132" s="249"/>
      <c r="M132" s="250"/>
      <c r="N132" s="251"/>
      <c r="O132" s="251"/>
      <c r="P132" s="251"/>
      <c r="Q132" s="251"/>
      <c r="R132" s="251"/>
      <c r="S132" s="251"/>
      <c r="T132" s="252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53" t="s">
        <v>137</v>
      </c>
      <c r="AU132" s="253" t="s">
        <v>82</v>
      </c>
      <c r="AV132" s="14" t="s">
        <v>80</v>
      </c>
      <c r="AW132" s="14" t="s">
        <v>35</v>
      </c>
      <c r="AX132" s="14" t="s">
        <v>73</v>
      </c>
      <c r="AY132" s="253" t="s">
        <v>127</v>
      </c>
    </row>
    <row r="133" s="13" customFormat="1">
      <c r="A133" s="13"/>
      <c r="B133" s="232"/>
      <c r="C133" s="233"/>
      <c r="D133" s="234" t="s">
        <v>137</v>
      </c>
      <c r="E133" s="235" t="s">
        <v>19</v>
      </c>
      <c r="F133" s="236" t="s">
        <v>80</v>
      </c>
      <c r="G133" s="233"/>
      <c r="H133" s="237">
        <v>1</v>
      </c>
      <c r="I133" s="238"/>
      <c r="J133" s="233"/>
      <c r="K133" s="233"/>
      <c r="L133" s="239"/>
      <c r="M133" s="240"/>
      <c r="N133" s="241"/>
      <c r="O133" s="241"/>
      <c r="P133" s="241"/>
      <c r="Q133" s="241"/>
      <c r="R133" s="241"/>
      <c r="S133" s="241"/>
      <c r="T133" s="242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3" t="s">
        <v>137</v>
      </c>
      <c r="AU133" s="243" t="s">
        <v>82</v>
      </c>
      <c r="AV133" s="13" t="s">
        <v>82</v>
      </c>
      <c r="AW133" s="13" t="s">
        <v>35</v>
      </c>
      <c r="AX133" s="13" t="s">
        <v>80</v>
      </c>
      <c r="AY133" s="243" t="s">
        <v>127</v>
      </c>
    </row>
    <row r="134" s="2" customFormat="1" ht="37.8" customHeight="1">
      <c r="A134" s="37"/>
      <c r="B134" s="38"/>
      <c r="C134" s="213" t="s">
        <v>257</v>
      </c>
      <c r="D134" s="213" t="s">
        <v>129</v>
      </c>
      <c r="E134" s="214" t="s">
        <v>258</v>
      </c>
      <c r="F134" s="215" t="s">
        <v>259</v>
      </c>
      <c r="G134" s="216" t="s">
        <v>142</v>
      </c>
      <c r="H134" s="217">
        <v>1</v>
      </c>
      <c r="I134" s="218"/>
      <c r="J134" s="219">
        <f>ROUND(I134*H134,2)</f>
        <v>0</v>
      </c>
      <c r="K134" s="220"/>
      <c r="L134" s="43"/>
      <c r="M134" s="221" t="s">
        <v>19</v>
      </c>
      <c r="N134" s="222" t="s">
        <v>46</v>
      </c>
      <c r="O134" s="84"/>
      <c r="P134" s="223">
        <f>O134*H134</f>
        <v>0</v>
      </c>
      <c r="Q134" s="223">
        <v>0</v>
      </c>
      <c r="R134" s="223">
        <f>Q134*H134</f>
        <v>0</v>
      </c>
      <c r="S134" s="223">
        <v>0</v>
      </c>
      <c r="T134" s="224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25" t="s">
        <v>212</v>
      </c>
      <c r="AT134" s="225" t="s">
        <v>129</v>
      </c>
      <c r="AU134" s="225" t="s">
        <v>82</v>
      </c>
      <c r="AY134" s="16" t="s">
        <v>127</v>
      </c>
      <c r="BE134" s="226">
        <f>IF(N134="základní",J134,0)</f>
        <v>0</v>
      </c>
      <c r="BF134" s="226">
        <f>IF(N134="snížená",J134,0)</f>
        <v>0</v>
      </c>
      <c r="BG134" s="226">
        <f>IF(N134="zákl. přenesená",J134,0)</f>
        <v>0</v>
      </c>
      <c r="BH134" s="226">
        <f>IF(N134="sníž. přenesená",J134,0)</f>
        <v>0</v>
      </c>
      <c r="BI134" s="226">
        <f>IF(N134="nulová",J134,0)</f>
        <v>0</v>
      </c>
      <c r="BJ134" s="16" t="s">
        <v>133</v>
      </c>
      <c r="BK134" s="226">
        <f>ROUND(I134*H134,2)</f>
        <v>0</v>
      </c>
      <c r="BL134" s="16" t="s">
        <v>212</v>
      </c>
      <c r="BM134" s="225" t="s">
        <v>329</v>
      </c>
    </row>
    <row r="135" s="13" customFormat="1">
      <c r="A135" s="13"/>
      <c r="B135" s="232"/>
      <c r="C135" s="233"/>
      <c r="D135" s="234" t="s">
        <v>137</v>
      </c>
      <c r="E135" s="235" t="s">
        <v>19</v>
      </c>
      <c r="F135" s="236" t="s">
        <v>80</v>
      </c>
      <c r="G135" s="233"/>
      <c r="H135" s="237">
        <v>1</v>
      </c>
      <c r="I135" s="238"/>
      <c r="J135" s="233"/>
      <c r="K135" s="233"/>
      <c r="L135" s="239"/>
      <c r="M135" s="240"/>
      <c r="N135" s="241"/>
      <c r="O135" s="241"/>
      <c r="P135" s="241"/>
      <c r="Q135" s="241"/>
      <c r="R135" s="241"/>
      <c r="S135" s="241"/>
      <c r="T135" s="242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3" t="s">
        <v>137</v>
      </c>
      <c r="AU135" s="243" t="s">
        <v>82</v>
      </c>
      <c r="AV135" s="13" t="s">
        <v>82</v>
      </c>
      <c r="AW135" s="13" t="s">
        <v>35</v>
      </c>
      <c r="AX135" s="13" t="s">
        <v>80</v>
      </c>
      <c r="AY135" s="243" t="s">
        <v>127</v>
      </c>
    </row>
    <row r="136" s="2" customFormat="1" ht="16.5" customHeight="1">
      <c r="A136" s="37"/>
      <c r="B136" s="38"/>
      <c r="C136" s="213" t="s">
        <v>261</v>
      </c>
      <c r="D136" s="213" t="s">
        <v>129</v>
      </c>
      <c r="E136" s="214" t="s">
        <v>262</v>
      </c>
      <c r="F136" s="215" t="s">
        <v>263</v>
      </c>
      <c r="G136" s="216" t="s">
        <v>211</v>
      </c>
      <c r="H136" s="217">
        <v>1</v>
      </c>
      <c r="I136" s="218"/>
      <c r="J136" s="219">
        <f>ROUND(I136*H136,2)</f>
        <v>0</v>
      </c>
      <c r="K136" s="220"/>
      <c r="L136" s="43"/>
      <c r="M136" s="221" t="s">
        <v>19</v>
      </c>
      <c r="N136" s="222" t="s">
        <v>46</v>
      </c>
      <c r="O136" s="84"/>
      <c r="P136" s="223">
        <f>O136*H136</f>
        <v>0</v>
      </c>
      <c r="Q136" s="223">
        <v>0</v>
      </c>
      <c r="R136" s="223">
        <f>Q136*H136</f>
        <v>0</v>
      </c>
      <c r="S136" s="223">
        <v>0</v>
      </c>
      <c r="T136" s="224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25" t="s">
        <v>212</v>
      </c>
      <c r="AT136" s="225" t="s">
        <v>129</v>
      </c>
      <c r="AU136" s="225" t="s">
        <v>82</v>
      </c>
      <c r="AY136" s="16" t="s">
        <v>127</v>
      </c>
      <c r="BE136" s="226">
        <f>IF(N136="základní",J136,0)</f>
        <v>0</v>
      </c>
      <c r="BF136" s="226">
        <f>IF(N136="snížená",J136,0)</f>
        <v>0</v>
      </c>
      <c r="BG136" s="226">
        <f>IF(N136="zákl. přenesená",J136,0)</f>
        <v>0</v>
      </c>
      <c r="BH136" s="226">
        <f>IF(N136="sníž. přenesená",J136,0)</f>
        <v>0</v>
      </c>
      <c r="BI136" s="226">
        <f>IF(N136="nulová",J136,0)</f>
        <v>0</v>
      </c>
      <c r="BJ136" s="16" t="s">
        <v>133</v>
      </c>
      <c r="BK136" s="226">
        <f>ROUND(I136*H136,2)</f>
        <v>0</v>
      </c>
      <c r="BL136" s="16" t="s">
        <v>212</v>
      </c>
      <c r="BM136" s="225" t="s">
        <v>330</v>
      </c>
    </row>
    <row r="137" s="14" customFormat="1">
      <c r="A137" s="14"/>
      <c r="B137" s="244"/>
      <c r="C137" s="245"/>
      <c r="D137" s="234" t="s">
        <v>137</v>
      </c>
      <c r="E137" s="246" t="s">
        <v>19</v>
      </c>
      <c r="F137" s="247" t="s">
        <v>151</v>
      </c>
      <c r="G137" s="245"/>
      <c r="H137" s="246" t="s">
        <v>19</v>
      </c>
      <c r="I137" s="248"/>
      <c r="J137" s="245"/>
      <c r="K137" s="245"/>
      <c r="L137" s="249"/>
      <c r="M137" s="250"/>
      <c r="N137" s="251"/>
      <c r="O137" s="251"/>
      <c r="P137" s="251"/>
      <c r="Q137" s="251"/>
      <c r="R137" s="251"/>
      <c r="S137" s="251"/>
      <c r="T137" s="252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53" t="s">
        <v>137</v>
      </c>
      <c r="AU137" s="253" t="s">
        <v>82</v>
      </c>
      <c r="AV137" s="14" t="s">
        <v>80</v>
      </c>
      <c r="AW137" s="14" t="s">
        <v>35</v>
      </c>
      <c r="AX137" s="14" t="s">
        <v>73</v>
      </c>
      <c r="AY137" s="253" t="s">
        <v>127</v>
      </c>
    </row>
    <row r="138" s="14" customFormat="1">
      <c r="A138" s="14"/>
      <c r="B138" s="244"/>
      <c r="C138" s="245"/>
      <c r="D138" s="234" t="s">
        <v>137</v>
      </c>
      <c r="E138" s="246" t="s">
        <v>19</v>
      </c>
      <c r="F138" s="247" t="s">
        <v>265</v>
      </c>
      <c r="G138" s="245"/>
      <c r="H138" s="246" t="s">
        <v>19</v>
      </c>
      <c r="I138" s="248"/>
      <c r="J138" s="245"/>
      <c r="K138" s="245"/>
      <c r="L138" s="249"/>
      <c r="M138" s="250"/>
      <c r="N138" s="251"/>
      <c r="O138" s="251"/>
      <c r="P138" s="251"/>
      <c r="Q138" s="251"/>
      <c r="R138" s="251"/>
      <c r="S138" s="251"/>
      <c r="T138" s="252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53" t="s">
        <v>137</v>
      </c>
      <c r="AU138" s="253" t="s">
        <v>82</v>
      </c>
      <c r="AV138" s="14" t="s">
        <v>80</v>
      </c>
      <c r="AW138" s="14" t="s">
        <v>35</v>
      </c>
      <c r="AX138" s="14" t="s">
        <v>73</v>
      </c>
      <c r="AY138" s="253" t="s">
        <v>127</v>
      </c>
    </row>
    <row r="139" s="13" customFormat="1">
      <c r="A139" s="13"/>
      <c r="B139" s="232"/>
      <c r="C139" s="233"/>
      <c r="D139" s="234" t="s">
        <v>137</v>
      </c>
      <c r="E139" s="235" t="s">
        <v>19</v>
      </c>
      <c r="F139" s="236" t="s">
        <v>80</v>
      </c>
      <c r="G139" s="233"/>
      <c r="H139" s="237">
        <v>1</v>
      </c>
      <c r="I139" s="238"/>
      <c r="J139" s="233"/>
      <c r="K139" s="233"/>
      <c r="L139" s="239"/>
      <c r="M139" s="240"/>
      <c r="N139" s="241"/>
      <c r="O139" s="241"/>
      <c r="P139" s="241"/>
      <c r="Q139" s="241"/>
      <c r="R139" s="241"/>
      <c r="S139" s="241"/>
      <c r="T139" s="242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3" t="s">
        <v>137</v>
      </c>
      <c r="AU139" s="243" t="s">
        <v>82</v>
      </c>
      <c r="AV139" s="13" t="s">
        <v>82</v>
      </c>
      <c r="AW139" s="13" t="s">
        <v>35</v>
      </c>
      <c r="AX139" s="13" t="s">
        <v>80</v>
      </c>
      <c r="AY139" s="243" t="s">
        <v>127</v>
      </c>
    </row>
    <row r="140" s="2" customFormat="1" ht="16.5" customHeight="1">
      <c r="A140" s="37"/>
      <c r="B140" s="38"/>
      <c r="C140" s="213" t="s">
        <v>266</v>
      </c>
      <c r="D140" s="213" t="s">
        <v>129</v>
      </c>
      <c r="E140" s="214" t="s">
        <v>267</v>
      </c>
      <c r="F140" s="215" t="s">
        <v>268</v>
      </c>
      <c r="G140" s="216" t="s">
        <v>211</v>
      </c>
      <c r="H140" s="217">
        <v>1</v>
      </c>
      <c r="I140" s="218"/>
      <c r="J140" s="219">
        <f>ROUND(I140*H140,2)</f>
        <v>0</v>
      </c>
      <c r="K140" s="220"/>
      <c r="L140" s="43"/>
      <c r="M140" s="221" t="s">
        <v>19</v>
      </c>
      <c r="N140" s="222" t="s">
        <v>46</v>
      </c>
      <c r="O140" s="84"/>
      <c r="P140" s="223">
        <f>O140*H140</f>
        <v>0</v>
      </c>
      <c r="Q140" s="223">
        <v>0</v>
      </c>
      <c r="R140" s="223">
        <f>Q140*H140</f>
        <v>0</v>
      </c>
      <c r="S140" s="223">
        <v>0</v>
      </c>
      <c r="T140" s="224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25" t="s">
        <v>212</v>
      </c>
      <c r="AT140" s="225" t="s">
        <v>129</v>
      </c>
      <c r="AU140" s="225" t="s">
        <v>82</v>
      </c>
      <c r="AY140" s="16" t="s">
        <v>127</v>
      </c>
      <c r="BE140" s="226">
        <f>IF(N140="základní",J140,0)</f>
        <v>0</v>
      </c>
      <c r="BF140" s="226">
        <f>IF(N140="snížená",J140,0)</f>
        <v>0</v>
      </c>
      <c r="BG140" s="226">
        <f>IF(N140="zákl. přenesená",J140,0)</f>
        <v>0</v>
      </c>
      <c r="BH140" s="226">
        <f>IF(N140="sníž. přenesená",J140,0)</f>
        <v>0</v>
      </c>
      <c r="BI140" s="226">
        <f>IF(N140="nulová",J140,0)</f>
        <v>0</v>
      </c>
      <c r="BJ140" s="16" t="s">
        <v>133</v>
      </c>
      <c r="BK140" s="226">
        <f>ROUND(I140*H140,2)</f>
        <v>0</v>
      </c>
      <c r="BL140" s="16" t="s">
        <v>212</v>
      </c>
      <c r="BM140" s="225" t="s">
        <v>331</v>
      </c>
    </row>
    <row r="141" s="14" customFormat="1">
      <c r="A141" s="14"/>
      <c r="B141" s="244"/>
      <c r="C141" s="245"/>
      <c r="D141" s="234" t="s">
        <v>137</v>
      </c>
      <c r="E141" s="246" t="s">
        <v>19</v>
      </c>
      <c r="F141" s="247" t="s">
        <v>270</v>
      </c>
      <c r="G141" s="245"/>
      <c r="H141" s="246" t="s">
        <v>19</v>
      </c>
      <c r="I141" s="248"/>
      <c r="J141" s="245"/>
      <c r="K141" s="245"/>
      <c r="L141" s="249"/>
      <c r="M141" s="250"/>
      <c r="N141" s="251"/>
      <c r="O141" s="251"/>
      <c r="P141" s="251"/>
      <c r="Q141" s="251"/>
      <c r="R141" s="251"/>
      <c r="S141" s="251"/>
      <c r="T141" s="252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53" t="s">
        <v>137</v>
      </c>
      <c r="AU141" s="253" t="s">
        <v>82</v>
      </c>
      <c r="AV141" s="14" t="s">
        <v>80</v>
      </c>
      <c r="AW141" s="14" t="s">
        <v>35</v>
      </c>
      <c r="AX141" s="14" t="s">
        <v>73</v>
      </c>
      <c r="AY141" s="253" t="s">
        <v>127</v>
      </c>
    </row>
    <row r="142" s="13" customFormat="1">
      <c r="A142" s="13"/>
      <c r="B142" s="232"/>
      <c r="C142" s="233"/>
      <c r="D142" s="234" t="s">
        <v>137</v>
      </c>
      <c r="E142" s="235" t="s">
        <v>19</v>
      </c>
      <c r="F142" s="236" t="s">
        <v>80</v>
      </c>
      <c r="G142" s="233"/>
      <c r="H142" s="237">
        <v>1</v>
      </c>
      <c r="I142" s="238"/>
      <c r="J142" s="233"/>
      <c r="K142" s="233"/>
      <c r="L142" s="239"/>
      <c r="M142" s="240"/>
      <c r="N142" s="241"/>
      <c r="O142" s="241"/>
      <c r="P142" s="241"/>
      <c r="Q142" s="241"/>
      <c r="R142" s="241"/>
      <c r="S142" s="241"/>
      <c r="T142" s="242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3" t="s">
        <v>137</v>
      </c>
      <c r="AU142" s="243" t="s">
        <v>82</v>
      </c>
      <c r="AV142" s="13" t="s">
        <v>82</v>
      </c>
      <c r="AW142" s="13" t="s">
        <v>35</v>
      </c>
      <c r="AX142" s="13" t="s">
        <v>80</v>
      </c>
      <c r="AY142" s="243" t="s">
        <v>127</v>
      </c>
    </row>
    <row r="143" s="2" customFormat="1" ht="24.15" customHeight="1">
      <c r="A143" s="37"/>
      <c r="B143" s="38"/>
      <c r="C143" s="213" t="s">
        <v>182</v>
      </c>
      <c r="D143" s="213" t="s">
        <v>129</v>
      </c>
      <c r="E143" s="214" t="s">
        <v>271</v>
      </c>
      <c r="F143" s="215" t="s">
        <v>272</v>
      </c>
      <c r="G143" s="216" t="s">
        <v>211</v>
      </c>
      <c r="H143" s="217">
        <v>1</v>
      </c>
      <c r="I143" s="218"/>
      <c r="J143" s="219">
        <f>ROUND(I143*H143,2)</f>
        <v>0</v>
      </c>
      <c r="K143" s="220"/>
      <c r="L143" s="43"/>
      <c r="M143" s="221" t="s">
        <v>19</v>
      </c>
      <c r="N143" s="222" t="s">
        <v>46</v>
      </c>
      <c r="O143" s="84"/>
      <c r="P143" s="223">
        <f>O143*H143</f>
        <v>0</v>
      </c>
      <c r="Q143" s="223">
        <v>0</v>
      </c>
      <c r="R143" s="223">
        <f>Q143*H143</f>
        <v>0</v>
      </c>
      <c r="S143" s="223">
        <v>0</v>
      </c>
      <c r="T143" s="224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225" t="s">
        <v>212</v>
      </c>
      <c r="AT143" s="225" t="s">
        <v>129</v>
      </c>
      <c r="AU143" s="225" t="s">
        <v>82</v>
      </c>
      <c r="AY143" s="16" t="s">
        <v>127</v>
      </c>
      <c r="BE143" s="226">
        <f>IF(N143="základní",J143,0)</f>
        <v>0</v>
      </c>
      <c r="BF143" s="226">
        <f>IF(N143="snížená",J143,0)</f>
        <v>0</v>
      </c>
      <c r="BG143" s="226">
        <f>IF(N143="zákl. přenesená",J143,0)</f>
        <v>0</v>
      </c>
      <c r="BH143" s="226">
        <f>IF(N143="sníž. přenesená",J143,0)</f>
        <v>0</v>
      </c>
      <c r="BI143" s="226">
        <f>IF(N143="nulová",J143,0)</f>
        <v>0</v>
      </c>
      <c r="BJ143" s="16" t="s">
        <v>133</v>
      </c>
      <c r="BK143" s="226">
        <f>ROUND(I143*H143,2)</f>
        <v>0</v>
      </c>
      <c r="BL143" s="16" t="s">
        <v>212</v>
      </c>
      <c r="BM143" s="225" t="s">
        <v>332</v>
      </c>
    </row>
    <row r="144" s="14" customFormat="1">
      <c r="A144" s="14"/>
      <c r="B144" s="244"/>
      <c r="C144" s="245"/>
      <c r="D144" s="234" t="s">
        <v>137</v>
      </c>
      <c r="E144" s="246" t="s">
        <v>19</v>
      </c>
      <c r="F144" s="247" t="s">
        <v>274</v>
      </c>
      <c r="G144" s="245"/>
      <c r="H144" s="246" t="s">
        <v>19</v>
      </c>
      <c r="I144" s="248"/>
      <c r="J144" s="245"/>
      <c r="K144" s="245"/>
      <c r="L144" s="249"/>
      <c r="M144" s="250"/>
      <c r="N144" s="251"/>
      <c r="O144" s="251"/>
      <c r="P144" s="251"/>
      <c r="Q144" s="251"/>
      <c r="R144" s="251"/>
      <c r="S144" s="251"/>
      <c r="T144" s="252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53" t="s">
        <v>137</v>
      </c>
      <c r="AU144" s="253" t="s">
        <v>82</v>
      </c>
      <c r="AV144" s="14" t="s">
        <v>80</v>
      </c>
      <c r="AW144" s="14" t="s">
        <v>35</v>
      </c>
      <c r="AX144" s="14" t="s">
        <v>73</v>
      </c>
      <c r="AY144" s="253" t="s">
        <v>127</v>
      </c>
    </row>
    <row r="145" s="14" customFormat="1">
      <c r="A145" s="14"/>
      <c r="B145" s="244"/>
      <c r="C145" s="245"/>
      <c r="D145" s="234" t="s">
        <v>137</v>
      </c>
      <c r="E145" s="246" t="s">
        <v>19</v>
      </c>
      <c r="F145" s="247" t="s">
        <v>275</v>
      </c>
      <c r="G145" s="245"/>
      <c r="H145" s="246" t="s">
        <v>19</v>
      </c>
      <c r="I145" s="248"/>
      <c r="J145" s="245"/>
      <c r="K145" s="245"/>
      <c r="L145" s="249"/>
      <c r="M145" s="250"/>
      <c r="N145" s="251"/>
      <c r="O145" s="251"/>
      <c r="P145" s="251"/>
      <c r="Q145" s="251"/>
      <c r="R145" s="251"/>
      <c r="S145" s="251"/>
      <c r="T145" s="252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53" t="s">
        <v>137</v>
      </c>
      <c r="AU145" s="253" t="s">
        <v>82</v>
      </c>
      <c r="AV145" s="14" t="s">
        <v>80</v>
      </c>
      <c r="AW145" s="14" t="s">
        <v>35</v>
      </c>
      <c r="AX145" s="14" t="s">
        <v>73</v>
      </c>
      <c r="AY145" s="253" t="s">
        <v>127</v>
      </c>
    </row>
    <row r="146" s="13" customFormat="1">
      <c r="A146" s="13"/>
      <c r="B146" s="232"/>
      <c r="C146" s="233"/>
      <c r="D146" s="234" t="s">
        <v>137</v>
      </c>
      <c r="E146" s="235" t="s">
        <v>19</v>
      </c>
      <c r="F146" s="236" t="s">
        <v>80</v>
      </c>
      <c r="G146" s="233"/>
      <c r="H146" s="237">
        <v>1</v>
      </c>
      <c r="I146" s="238"/>
      <c r="J146" s="233"/>
      <c r="K146" s="233"/>
      <c r="L146" s="239"/>
      <c r="M146" s="240"/>
      <c r="N146" s="241"/>
      <c r="O146" s="241"/>
      <c r="P146" s="241"/>
      <c r="Q146" s="241"/>
      <c r="R146" s="241"/>
      <c r="S146" s="241"/>
      <c r="T146" s="242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3" t="s">
        <v>137</v>
      </c>
      <c r="AU146" s="243" t="s">
        <v>82</v>
      </c>
      <c r="AV146" s="13" t="s">
        <v>82</v>
      </c>
      <c r="AW146" s="13" t="s">
        <v>35</v>
      </c>
      <c r="AX146" s="13" t="s">
        <v>80</v>
      </c>
      <c r="AY146" s="243" t="s">
        <v>127</v>
      </c>
    </row>
    <row r="147" s="2" customFormat="1" ht="16.5" customHeight="1">
      <c r="A147" s="37"/>
      <c r="B147" s="38"/>
      <c r="C147" s="213" t="s">
        <v>277</v>
      </c>
      <c r="D147" s="213" t="s">
        <v>129</v>
      </c>
      <c r="E147" s="214" t="s">
        <v>278</v>
      </c>
      <c r="F147" s="215" t="s">
        <v>279</v>
      </c>
      <c r="G147" s="216" t="s">
        <v>211</v>
      </c>
      <c r="H147" s="217">
        <v>1</v>
      </c>
      <c r="I147" s="218"/>
      <c r="J147" s="219">
        <f>ROUND(I147*H147,2)</f>
        <v>0</v>
      </c>
      <c r="K147" s="220"/>
      <c r="L147" s="43"/>
      <c r="M147" s="221" t="s">
        <v>19</v>
      </c>
      <c r="N147" s="222" t="s">
        <v>46</v>
      </c>
      <c r="O147" s="84"/>
      <c r="P147" s="223">
        <f>O147*H147</f>
        <v>0</v>
      </c>
      <c r="Q147" s="223">
        <v>0</v>
      </c>
      <c r="R147" s="223">
        <f>Q147*H147</f>
        <v>0</v>
      </c>
      <c r="S147" s="223">
        <v>0</v>
      </c>
      <c r="T147" s="224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225" t="s">
        <v>212</v>
      </c>
      <c r="AT147" s="225" t="s">
        <v>129</v>
      </c>
      <c r="AU147" s="225" t="s">
        <v>82</v>
      </c>
      <c r="AY147" s="16" t="s">
        <v>127</v>
      </c>
      <c r="BE147" s="226">
        <f>IF(N147="základní",J147,0)</f>
        <v>0</v>
      </c>
      <c r="BF147" s="226">
        <f>IF(N147="snížená",J147,0)</f>
        <v>0</v>
      </c>
      <c r="BG147" s="226">
        <f>IF(N147="zákl. přenesená",J147,0)</f>
        <v>0</v>
      </c>
      <c r="BH147" s="226">
        <f>IF(N147="sníž. přenesená",J147,0)</f>
        <v>0</v>
      </c>
      <c r="BI147" s="226">
        <f>IF(N147="nulová",J147,0)</f>
        <v>0</v>
      </c>
      <c r="BJ147" s="16" t="s">
        <v>133</v>
      </c>
      <c r="BK147" s="226">
        <f>ROUND(I147*H147,2)</f>
        <v>0</v>
      </c>
      <c r="BL147" s="16" t="s">
        <v>212</v>
      </c>
      <c r="BM147" s="225" t="s">
        <v>333</v>
      </c>
    </row>
    <row r="148" s="13" customFormat="1">
      <c r="A148" s="13"/>
      <c r="B148" s="232"/>
      <c r="C148" s="233"/>
      <c r="D148" s="234" t="s">
        <v>137</v>
      </c>
      <c r="E148" s="235" t="s">
        <v>19</v>
      </c>
      <c r="F148" s="236" t="s">
        <v>80</v>
      </c>
      <c r="G148" s="233"/>
      <c r="H148" s="237">
        <v>1</v>
      </c>
      <c r="I148" s="238"/>
      <c r="J148" s="233"/>
      <c r="K148" s="233"/>
      <c r="L148" s="239"/>
      <c r="M148" s="240"/>
      <c r="N148" s="241"/>
      <c r="O148" s="241"/>
      <c r="P148" s="241"/>
      <c r="Q148" s="241"/>
      <c r="R148" s="241"/>
      <c r="S148" s="241"/>
      <c r="T148" s="242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3" t="s">
        <v>137</v>
      </c>
      <c r="AU148" s="243" t="s">
        <v>82</v>
      </c>
      <c r="AV148" s="13" t="s">
        <v>82</v>
      </c>
      <c r="AW148" s="13" t="s">
        <v>35</v>
      </c>
      <c r="AX148" s="13" t="s">
        <v>80</v>
      </c>
      <c r="AY148" s="243" t="s">
        <v>127</v>
      </c>
    </row>
    <row r="149" s="2" customFormat="1" ht="49.05" customHeight="1">
      <c r="A149" s="37"/>
      <c r="B149" s="38"/>
      <c r="C149" s="213" t="s">
        <v>281</v>
      </c>
      <c r="D149" s="213" t="s">
        <v>129</v>
      </c>
      <c r="E149" s="214" t="s">
        <v>282</v>
      </c>
      <c r="F149" s="215" t="s">
        <v>283</v>
      </c>
      <c r="G149" s="216" t="s">
        <v>211</v>
      </c>
      <c r="H149" s="217">
        <v>1</v>
      </c>
      <c r="I149" s="218"/>
      <c r="J149" s="219">
        <f>ROUND(I149*H149,2)</f>
        <v>0</v>
      </c>
      <c r="K149" s="220"/>
      <c r="L149" s="43"/>
      <c r="M149" s="221" t="s">
        <v>19</v>
      </c>
      <c r="N149" s="222" t="s">
        <v>46</v>
      </c>
      <c r="O149" s="84"/>
      <c r="P149" s="223">
        <f>O149*H149</f>
        <v>0</v>
      </c>
      <c r="Q149" s="223">
        <v>0</v>
      </c>
      <c r="R149" s="223">
        <f>Q149*H149</f>
        <v>0</v>
      </c>
      <c r="S149" s="223">
        <v>0</v>
      </c>
      <c r="T149" s="224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225" t="s">
        <v>212</v>
      </c>
      <c r="AT149" s="225" t="s">
        <v>129</v>
      </c>
      <c r="AU149" s="225" t="s">
        <v>82</v>
      </c>
      <c r="AY149" s="16" t="s">
        <v>127</v>
      </c>
      <c r="BE149" s="226">
        <f>IF(N149="základní",J149,0)</f>
        <v>0</v>
      </c>
      <c r="BF149" s="226">
        <f>IF(N149="snížená",J149,0)</f>
        <v>0</v>
      </c>
      <c r="BG149" s="226">
        <f>IF(N149="zákl. přenesená",J149,0)</f>
        <v>0</v>
      </c>
      <c r="BH149" s="226">
        <f>IF(N149="sníž. přenesená",J149,0)</f>
        <v>0</v>
      </c>
      <c r="BI149" s="226">
        <f>IF(N149="nulová",J149,0)</f>
        <v>0</v>
      </c>
      <c r="BJ149" s="16" t="s">
        <v>133</v>
      </c>
      <c r="BK149" s="226">
        <f>ROUND(I149*H149,2)</f>
        <v>0</v>
      </c>
      <c r="BL149" s="16" t="s">
        <v>212</v>
      </c>
      <c r="BM149" s="225" t="s">
        <v>334</v>
      </c>
    </row>
    <row r="150" s="13" customFormat="1">
      <c r="A150" s="13"/>
      <c r="B150" s="232"/>
      <c r="C150" s="233"/>
      <c r="D150" s="234" t="s">
        <v>137</v>
      </c>
      <c r="E150" s="235" t="s">
        <v>19</v>
      </c>
      <c r="F150" s="236" t="s">
        <v>80</v>
      </c>
      <c r="G150" s="233"/>
      <c r="H150" s="237">
        <v>1</v>
      </c>
      <c r="I150" s="238"/>
      <c r="J150" s="233"/>
      <c r="K150" s="233"/>
      <c r="L150" s="239"/>
      <c r="M150" s="240"/>
      <c r="N150" s="241"/>
      <c r="O150" s="241"/>
      <c r="P150" s="241"/>
      <c r="Q150" s="241"/>
      <c r="R150" s="241"/>
      <c r="S150" s="241"/>
      <c r="T150" s="242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3" t="s">
        <v>137</v>
      </c>
      <c r="AU150" s="243" t="s">
        <v>82</v>
      </c>
      <c r="AV150" s="13" t="s">
        <v>82</v>
      </c>
      <c r="AW150" s="13" t="s">
        <v>35</v>
      </c>
      <c r="AX150" s="13" t="s">
        <v>80</v>
      </c>
      <c r="AY150" s="243" t="s">
        <v>127</v>
      </c>
    </row>
    <row r="151" s="2" customFormat="1" ht="16.5" customHeight="1">
      <c r="A151" s="37"/>
      <c r="B151" s="38"/>
      <c r="C151" s="213" t="s">
        <v>286</v>
      </c>
      <c r="D151" s="213" t="s">
        <v>129</v>
      </c>
      <c r="E151" s="214" t="s">
        <v>287</v>
      </c>
      <c r="F151" s="215" t="s">
        <v>288</v>
      </c>
      <c r="G151" s="216" t="s">
        <v>211</v>
      </c>
      <c r="H151" s="217">
        <v>1</v>
      </c>
      <c r="I151" s="218"/>
      <c r="J151" s="219">
        <f>ROUND(I151*H151,2)</f>
        <v>0</v>
      </c>
      <c r="K151" s="220"/>
      <c r="L151" s="43"/>
      <c r="M151" s="221" t="s">
        <v>19</v>
      </c>
      <c r="N151" s="222" t="s">
        <v>46</v>
      </c>
      <c r="O151" s="84"/>
      <c r="P151" s="223">
        <f>O151*H151</f>
        <v>0</v>
      </c>
      <c r="Q151" s="223">
        <v>0</v>
      </c>
      <c r="R151" s="223">
        <f>Q151*H151</f>
        <v>0</v>
      </c>
      <c r="S151" s="223">
        <v>0</v>
      </c>
      <c r="T151" s="224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225" t="s">
        <v>212</v>
      </c>
      <c r="AT151" s="225" t="s">
        <v>129</v>
      </c>
      <c r="AU151" s="225" t="s">
        <v>82</v>
      </c>
      <c r="AY151" s="16" t="s">
        <v>127</v>
      </c>
      <c r="BE151" s="226">
        <f>IF(N151="základní",J151,0)</f>
        <v>0</v>
      </c>
      <c r="BF151" s="226">
        <f>IF(N151="snížená",J151,0)</f>
        <v>0</v>
      </c>
      <c r="BG151" s="226">
        <f>IF(N151="zákl. přenesená",J151,0)</f>
        <v>0</v>
      </c>
      <c r="BH151" s="226">
        <f>IF(N151="sníž. přenesená",J151,0)</f>
        <v>0</v>
      </c>
      <c r="BI151" s="226">
        <f>IF(N151="nulová",J151,0)</f>
        <v>0</v>
      </c>
      <c r="BJ151" s="16" t="s">
        <v>133</v>
      </c>
      <c r="BK151" s="226">
        <f>ROUND(I151*H151,2)</f>
        <v>0</v>
      </c>
      <c r="BL151" s="16" t="s">
        <v>212</v>
      </c>
      <c r="BM151" s="225" t="s">
        <v>335</v>
      </c>
    </row>
    <row r="152" s="14" customFormat="1">
      <c r="A152" s="14"/>
      <c r="B152" s="244"/>
      <c r="C152" s="245"/>
      <c r="D152" s="234" t="s">
        <v>137</v>
      </c>
      <c r="E152" s="246" t="s">
        <v>19</v>
      </c>
      <c r="F152" s="247" t="s">
        <v>288</v>
      </c>
      <c r="G152" s="245"/>
      <c r="H152" s="246" t="s">
        <v>19</v>
      </c>
      <c r="I152" s="248"/>
      <c r="J152" s="245"/>
      <c r="K152" s="245"/>
      <c r="L152" s="249"/>
      <c r="M152" s="250"/>
      <c r="N152" s="251"/>
      <c r="O152" s="251"/>
      <c r="P152" s="251"/>
      <c r="Q152" s="251"/>
      <c r="R152" s="251"/>
      <c r="S152" s="251"/>
      <c r="T152" s="252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53" t="s">
        <v>137</v>
      </c>
      <c r="AU152" s="253" t="s">
        <v>82</v>
      </c>
      <c r="AV152" s="14" t="s">
        <v>80</v>
      </c>
      <c r="AW152" s="14" t="s">
        <v>35</v>
      </c>
      <c r="AX152" s="14" t="s">
        <v>73</v>
      </c>
      <c r="AY152" s="253" t="s">
        <v>127</v>
      </c>
    </row>
    <row r="153" s="13" customFormat="1">
      <c r="A153" s="13"/>
      <c r="B153" s="232"/>
      <c r="C153" s="233"/>
      <c r="D153" s="234" t="s">
        <v>137</v>
      </c>
      <c r="E153" s="235" t="s">
        <v>19</v>
      </c>
      <c r="F153" s="236" t="s">
        <v>80</v>
      </c>
      <c r="G153" s="233"/>
      <c r="H153" s="237">
        <v>1</v>
      </c>
      <c r="I153" s="238"/>
      <c r="J153" s="233"/>
      <c r="K153" s="233"/>
      <c r="L153" s="239"/>
      <c r="M153" s="240"/>
      <c r="N153" s="241"/>
      <c r="O153" s="241"/>
      <c r="P153" s="241"/>
      <c r="Q153" s="241"/>
      <c r="R153" s="241"/>
      <c r="S153" s="241"/>
      <c r="T153" s="242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3" t="s">
        <v>137</v>
      </c>
      <c r="AU153" s="243" t="s">
        <v>82</v>
      </c>
      <c r="AV153" s="13" t="s">
        <v>82</v>
      </c>
      <c r="AW153" s="13" t="s">
        <v>35</v>
      </c>
      <c r="AX153" s="13" t="s">
        <v>80</v>
      </c>
      <c r="AY153" s="243" t="s">
        <v>127</v>
      </c>
    </row>
    <row r="154" s="2" customFormat="1" ht="24.15" customHeight="1">
      <c r="A154" s="37"/>
      <c r="B154" s="38"/>
      <c r="C154" s="213" t="s">
        <v>291</v>
      </c>
      <c r="D154" s="213" t="s">
        <v>129</v>
      </c>
      <c r="E154" s="214" t="s">
        <v>292</v>
      </c>
      <c r="F154" s="215" t="s">
        <v>293</v>
      </c>
      <c r="G154" s="216" t="s">
        <v>211</v>
      </c>
      <c r="H154" s="217">
        <v>1</v>
      </c>
      <c r="I154" s="218"/>
      <c r="J154" s="219">
        <f>ROUND(I154*H154,2)</f>
        <v>0</v>
      </c>
      <c r="K154" s="220"/>
      <c r="L154" s="43"/>
      <c r="M154" s="221" t="s">
        <v>19</v>
      </c>
      <c r="N154" s="222" t="s">
        <v>46</v>
      </c>
      <c r="O154" s="84"/>
      <c r="P154" s="223">
        <f>O154*H154</f>
        <v>0</v>
      </c>
      <c r="Q154" s="223">
        <v>0</v>
      </c>
      <c r="R154" s="223">
        <f>Q154*H154</f>
        <v>0</v>
      </c>
      <c r="S154" s="223">
        <v>0</v>
      </c>
      <c r="T154" s="224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225" t="s">
        <v>212</v>
      </c>
      <c r="AT154" s="225" t="s">
        <v>129</v>
      </c>
      <c r="AU154" s="225" t="s">
        <v>82</v>
      </c>
      <c r="AY154" s="16" t="s">
        <v>127</v>
      </c>
      <c r="BE154" s="226">
        <f>IF(N154="základní",J154,0)</f>
        <v>0</v>
      </c>
      <c r="BF154" s="226">
        <f>IF(N154="snížená",J154,0)</f>
        <v>0</v>
      </c>
      <c r="BG154" s="226">
        <f>IF(N154="zákl. přenesená",J154,0)</f>
        <v>0</v>
      </c>
      <c r="BH154" s="226">
        <f>IF(N154="sníž. přenesená",J154,0)</f>
        <v>0</v>
      </c>
      <c r="BI154" s="226">
        <f>IF(N154="nulová",J154,0)</f>
        <v>0</v>
      </c>
      <c r="BJ154" s="16" t="s">
        <v>133</v>
      </c>
      <c r="BK154" s="226">
        <f>ROUND(I154*H154,2)</f>
        <v>0</v>
      </c>
      <c r="BL154" s="16" t="s">
        <v>212</v>
      </c>
      <c r="BM154" s="225" t="s">
        <v>336</v>
      </c>
    </row>
    <row r="155" s="14" customFormat="1">
      <c r="A155" s="14"/>
      <c r="B155" s="244"/>
      <c r="C155" s="245"/>
      <c r="D155" s="234" t="s">
        <v>137</v>
      </c>
      <c r="E155" s="246" t="s">
        <v>19</v>
      </c>
      <c r="F155" s="247" t="s">
        <v>295</v>
      </c>
      <c r="G155" s="245"/>
      <c r="H155" s="246" t="s">
        <v>19</v>
      </c>
      <c r="I155" s="248"/>
      <c r="J155" s="245"/>
      <c r="K155" s="245"/>
      <c r="L155" s="249"/>
      <c r="M155" s="250"/>
      <c r="N155" s="251"/>
      <c r="O155" s="251"/>
      <c r="P155" s="251"/>
      <c r="Q155" s="251"/>
      <c r="R155" s="251"/>
      <c r="S155" s="251"/>
      <c r="T155" s="252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53" t="s">
        <v>137</v>
      </c>
      <c r="AU155" s="253" t="s">
        <v>82</v>
      </c>
      <c r="AV155" s="14" t="s">
        <v>80</v>
      </c>
      <c r="AW155" s="14" t="s">
        <v>35</v>
      </c>
      <c r="AX155" s="14" t="s">
        <v>73</v>
      </c>
      <c r="AY155" s="253" t="s">
        <v>127</v>
      </c>
    </row>
    <row r="156" s="14" customFormat="1">
      <c r="A156" s="14"/>
      <c r="B156" s="244"/>
      <c r="C156" s="245"/>
      <c r="D156" s="234" t="s">
        <v>137</v>
      </c>
      <c r="E156" s="246" t="s">
        <v>19</v>
      </c>
      <c r="F156" s="247" t="s">
        <v>296</v>
      </c>
      <c r="G156" s="245"/>
      <c r="H156" s="246" t="s">
        <v>19</v>
      </c>
      <c r="I156" s="248"/>
      <c r="J156" s="245"/>
      <c r="K156" s="245"/>
      <c r="L156" s="249"/>
      <c r="M156" s="250"/>
      <c r="N156" s="251"/>
      <c r="O156" s="251"/>
      <c r="P156" s="251"/>
      <c r="Q156" s="251"/>
      <c r="R156" s="251"/>
      <c r="S156" s="251"/>
      <c r="T156" s="252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53" t="s">
        <v>137</v>
      </c>
      <c r="AU156" s="253" t="s">
        <v>82</v>
      </c>
      <c r="AV156" s="14" t="s">
        <v>80</v>
      </c>
      <c r="AW156" s="14" t="s">
        <v>35</v>
      </c>
      <c r="AX156" s="14" t="s">
        <v>73</v>
      </c>
      <c r="AY156" s="253" t="s">
        <v>127</v>
      </c>
    </row>
    <row r="157" s="13" customFormat="1">
      <c r="A157" s="13"/>
      <c r="B157" s="232"/>
      <c r="C157" s="233"/>
      <c r="D157" s="234" t="s">
        <v>137</v>
      </c>
      <c r="E157" s="235" t="s">
        <v>19</v>
      </c>
      <c r="F157" s="236" t="s">
        <v>80</v>
      </c>
      <c r="G157" s="233"/>
      <c r="H157" s="237">
        <v>1</v>
      </c>
      <c r="I157" s="238"/>
      <c r="J157" s="233"/>
      <c r="K157" s="233"/>
      <c r="L157" s="239"/>
      <c r="M157" s="240"/>
      <c r="N157" s="241"/>
      <c r="O157" s="241"/>
      <c r="P157" s="241"/>
      <c r="Q157" s="241"/>
      <c r="R157" s="241"/>
      <c r="S157" s="241"/>
      <c r="T157" s="242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3" t="s">
        <v>137</v>
      </c>
      <c r="AU157" s="243" t="s">
        <v>82</v>
      </c>
      <c r="AV157" s="13" t="s">
        <v>82</v>
      </c>
      <c r="AW157" s="13" t="s">
        <v>35</v>
      </c>
      <c r="AX157" s="13" t="s">
        <v>80</v>
      </c>
      <c r="AY157" s="243" t="s">
        <v>127</v>
      </c>
    </row>
    <row r="158" s="12" customFormat="1" ht="22.8" customHeight="1">
      <c r="A158" s="12"/>
      <c r="B158" s="197"/>
      <c r="C158" s="198"/>
      <c r="D158" s="199" t="s">
        <v>72</v>
      </c>
      <c r="E158" s="211" t="s">
        <v>297</v>
      </c>
      <c r="F158" s="211" t="s">
        <v>298</v>
      </c>
      <c r="G158" s="198"/>
      <c r="H158" s="198"/>
      <c r="I158" s="201"/>
      <c r="J158" s="212">
        <f>BK158</f>
        <v>0</v>
      </c>
      <c r="K158" s="198"/>
      <c r="L158" s="203"/>
      <c r="M158" s="204"/>
      <c r="N158" s="205"/>
      <c r="O158" s="205"/>
      <c r="P158" s="206">
        <f>SUM(P159:P162)</f>
        <v>0</v>
      </c>
      <c r="Q158" s="205"/>
      <c r="R158" s="206">
        <f>SUM(R159:R162)</f>
        <v>0</v>
      </c>
      <c r="S158" s="205"/>
      <c r="T158" s="207">
        <f>SUM(T159:T162)</f>
        <v>0</v>
      </c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R158" s="208" t="s">
        <v>163</v>
      </c>
      <c r="AT158" s="209" t="s">
        <v>72</v>
      </c>
      <c r="AU158" s="209" t="s">
        <v>80</v>
      </c>
      <c r="AY158" s="208" t="s">
        <v>127</v>
      </c>
      <c r="BK158" s="210">
        <f>SUM(BK159:BK162)</f>
        <v>0</v>
      </c>
    </row>
    <row r="159" s="2" customFormat="1" ht="16.5" customHeight="1">
      <c r="A159" s="37"/>
      <c r="B159" s="38"/>
      <c r="C159" s="213" t="s">
        <v>8</v>
      </c>
      <c r="D159" s="213" t="s">
        <v>129</v>
      </c>
      <c r="E159" s="214" t="s">
        <v>299</v>
      </c>
      <c r="F159" s="215" t="s">
        <v>300</v>
      </c>
      <c r="G159" s="216" t="s">
        <v>142</v>
      </c>
      <c r="H159" s="217">
        <v>1</v>
      </c>
      <c r="I159" s="218"/>
      <c r="J159" s="219">
        <f>ROUND(I159*H159,2)</f>
        <v>0</v>
      </c>
      <c r="K159" s="220"/>
      <c r="L159" s="43"/>
      <c r="M159" s="221" t="s">
        <v>19</v>
      </c>
      <c r="N159" s="222" t="s">
        <v>46</v>
      </c>
      <c r="O159" s="84"/>
      <c r="P159" s="223">
        <f>O159*H159</f>
        <v>0</v>
      </c>
      <c r="Q159" s="223">
        <v>0</v>
      </c>
      <c r="R159" s="223">
        <f>Q159*H159</f>
        <v>0</v>
      </c>
      <c r="S159" s="223">
        <v>0</v>
      </c>
      <c r="T159" s="224">
        <f>S159*H159</f>
        <v>0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225" t="s">
        <v>212</v>
      </c>
      <c r="AT159" s="225" t="s">
        <v>129</v>
      </c>
      <c r="AU159" s="225" t="s">
        <v>82</v>
      </c>
      <c r="AY159" s="16" t="s">
        <v>127</v>
      </c>
      <c r="BE159" s="226">
        <f>IF(N159="základní",J159,0)</f>
        <v>0</v>
      </c>
      <c r="BF159" s="226">
        <f>IF(N159="snížená",J159,0)</f>
        <v>0</v>
      </c>
      <c r="BG159" s="226">
        <f>IF(N159="zákl. přenesená",J159,0)</f>
        <v>0</v>
      </c>
      <c r="BH159" s="226">
        <f>IF(N159="sníž. přenesená",J159,0)</f>
        <v>0</v>
      </c>
      <c r="BI159" s="226">
        <f>IF(N159="nulová",J159,0)</f>
        <v>0</v>
      </c>
      <c r="BJ159" s="16" t="s">
        <v>133</v>
      </c>
      <c r="BK159" s="226">
        <f>ROUND(I159*H159,2)</f>
        <v>0</v>
      </c>
      <c r="BL159" s="16" t="s">
        <v>212</v>
      </c>
      <c r="BM159" s="225" t="s">
        <v>337</v>
      </c>
    </row>
    <row r="160" s="14" customFormat="1">
      <c r="A160" s="14"/>
      <c r="B160" s="244"/>
      <c r="C160" s="245"/>
      <c r="D160" s="234" t="s">
        <v>137</v>
      </c>
      <c r="E160" s="246" t="s">
        <v>19</v>
      </c>
      <c r="F160" s="247" t="s">
        <v>302</v>
      </c>
      <c r="G160" s="245"/>
      <c r="H160" s="246" t="s">
        <v>19</v>
      </c>
      <c r="I160" s="248"/>
      <c r="J160" s="245"/>
      <c r="K160" s="245"/>
      <c r="L160" s="249"/>
      <c r="M160" s="250"/>
      <c r="N160" s="251"/>
      <c r="O160" s="251"/>
      <c r="P160" s="251"/>
      <c r="Q160" s="251"/>
      <c r="R160" s="251"/>
      <c r="S160" s="251"/>
      <c r="T160" s="252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53" t="s">
        <v>137</v>
      </c>
      <c r="AU160" s="253" t="s">
        <v>82</v>
      </c>
      <c r="AV160" s="14" t="s">
        <v>80</v>
      </c>
      <c r="AW160" s="14" t="s">
        <v>35</v>
      </c>
      <c r="AX160" s="14" t="s">
        <v>73</v>
      </c>
      <c r="AY160" s="253" t="s">
        <v>127</v>
      </c>
    </row>
    <row r="161" s="14" customFormat="1">
      <c r="A161" s="14"/>
      <c r="B161" s="244"/>
      <c r="C161" s="245"/>
      <c r="D161" s="234" t="s">
        <v>137</v>
      </c>
      <c r="E161" s="246" t="s">
        <v>19</v>
      </c>
      <c r="F161" s="247" t="s">
        <v>303</v>
      </c>
      <c r="G161" s="245"/>
      <c r="H161" s="246" t="s">
        <v>19</v>
      </c>
      <c r="I161" s="248"/>
      <c r="J161" s="245"/>
      <c r="K161" s="245"/>
      <c r="L161" s="249"/>
      <c r="M161" s="250"/>
      <c r="N161" s="251"/>
      <c r="O161" s="251"/>
      <c r="P161" s="251"/>
      <c r="Q161" s="251"/>
      <c r="R161" s="251"/>
      <c r="S161" s="251"/>
      <c r="T161" s="252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53" t="s">
        <v>137</v>
      </c>
      <c r="AU161" s="253" t="s">
        <v>82</v>
      </c>
      <c r="AV161" s="14" t="s">
        <v>80</v>
      </c>
      <c r="AW161" s="14" t="s">
        <v>35</v>
      </c>
      <c r="AX161" s="14" t="s">
        <v>73</v>
      </c>
      <c r="AY161" s="253" t="s">
        <v>127</v>
      </c>
    </row>
    <row r="162" s="13" customFormat="1">
      <c r="A162" s="13"/>
      <c r="B162" s="232"/>
      <c r="C162" s="233"/>
      <c r="D162" s="234" t="s">
        <v>137</v>
      </c>
      <c r="E162" s="235" t="s">
        <v>19</v>
      </c>
      <c r="F162" s="236" t="s">
        <v>80</v>
      </c>
      <c r="G162" s="233"/>
      <c r="H162" s="237">
        <v>1</v>
      </c>
      <c r="I162" s="238"/>
      <c r="J162" s="233"/>
      <c r="K162" s="233"/>
      <c r="L162" s="239"/>
      <c r="M162" s="258"/>
      <c r="N162" s="259"/>
      <c r="O162" s="259"/>
      <c r="P162" s="259"/>
      <c r="Q162" s="259"/>
      <c r="R162" s="259"/>
      <c r="S162" s="259"/>
      <c r="T162" s="260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3" t="s">
        <v>137</v>
      </c>
      <c r="AU162" s="243" t="s">
        <v>82</v>
      </c>
      <c r="AV162" s="13" t="s">
        <v>82</v>
      </c>
      <c r="AW162" s="13" t="s">
        <v>35</v>
      </c>
      <c r="AX162" s="13" t="s">
        <v>80</v>
      </c>
      <c r="AY162" s="243" t="s">
        <v>127</v>
      </c>
    </row>
    <row r="163" s="2" customFormat="1" ht="6.96" customHeight="1">
      <c r="A163" s="37"/>
      <c r="B163" s="59"/>
      <c r="C163" s="60"/>
      <c r="D163" s="60"/>
      <c r="E163" s="60"/>
      <c r="F163" s="60"/>
      <c r="G163" s="60"/>
      <c r="H163" s="60"/>
      <c r="I163" s="60"/>
      <c r="J163" s="60"/>
      <c r="K163" s="60"/>
      <c r="L163" s="43"/>
      <c r="M163" s="37"/>
      <c r="O163" s="37"/>
      <c r="P163" s="37"/>
      <c r="Q163" s="37"/>
      <c r="R163" s="37"/>
      <c r="S163" s="37"/>
      <c r="T163" s="37"/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</row>
  </sheetData>
  <sheetProtection sheet="1" autoFilter="0" formatColumns="0" formatRows="0" objects="1" scenarios="1" spinCount="100000" saltValue="Nf74tXz6dcbzzbesPVcgD9jX936k/F7c3qT5RByqnvbAUCWuZpYQaVxmSt0+jx2GY1LKFilqC1UkgApGUemNVQ==" hashValue="MUKrGG0P4GJDMUZXa2cJPkNtff8UKesaB9PosDTa72kdejnG+60f5OUx8cc9i3B2+53dnR9SA+NN5qN7oBRpLQ==" algorithmName="SHA-512" password="CC35"/>
  <autoFilter ref="C88:K162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7:H77"/>
    <mergeCell ref="E79:H79"/>
    <mergeCell ref="E81:H8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98</v>
      </c>
    </row>
    <row r="3" hidden="1" s="1" customFormat="1" ht="6.96" customHeight="1">
      <c r="B3" s="138"/>
      <c r="C3" s="139"/>
      <c r="D3" s="139"/>
      <c r="E3" s="139"/>
      <c r="F3" s="139"/>
      <c r="G3" s="139"/>
      <c r="H3" s="139"/>
      <c r="I3" s="139"/>
      <c r="J3" s="139"/>
      <c r="K3" s="139"/>
      <c r="L3" s="19"/>
      <c r="AT3" s="16" t="s">
        <v>82</v>
      </c>
    </row>
    <row r="4" hidden="1" s="1" customFormat="1" ht="24.96" customHeight="1">
      <c r="B4" s="19"/>
      <c r="D4" s="140" t="s">
        <v>100</v>
      </c>
      <c r="L4" s="19"/>
      <c r="M4" s="141" t="s">
        <v>10</v>
      </c>
      <c r="AT4" s="16" t="s">
        <v>35</v>
      </c>
    </row>
    <row r="5" hidden="1" s="1" customFormat="1" ht="6.96" customHeight="1">
      <c r="B5" s="19"/>
      <c r="L5" s="19"/>
    </row>
    <row r="6" hidden="1" s="1" customFormat="1" ht="12" customHeight="1">
      <c r="B6" s="19"/>
      <c r="D6" s="142" t="s">
        <v>16</v>
      </c>
      <c r="L6" s="19"/>
    </row>
    <row r="7" hidden="1" s="1" customFormat="1" ht="16.5" customHeight="1">
      <c r="B7" s="19"/>
      <c r="E7" s="143" t="str">
        <f>'Rekapitulace stavby'!K6</f>
        <v>Jizera, odstranění nánosů po povodni v ř.km 82,20 – 125,09</v>
      </c>
      <c r="F7" s="142"/>
      <c r="G7" s="142"/>
      <c r="H7" s="142"/>
      <c r="L7" s="19"/>
    </row>
    <row r="8" hidden="1" s="1" customFormat="1" ht="12" customHeight="1">
      <c r="B8" s="19"/>
      <c r="D8" s="142" t="s">
        <v>101</v>
      </c>
      <c r="L8" s="19"/>
    </row>
    <row r="9" hidden="1" s="2" customFormat="1" ht="16.5" customHeight="1">
      <c r="A9" s="37"/>
      <c r="B9" s="43"/>
      <c r="C9" s="37"/>
      <c r="D9" s="37"/>
      <c r="E9" s="143" t="s">
        <v>338</v>
      </c>
      <c r="F9" s="37"/>
      <c r="G9" s="37"/>
      <c r="H9" s="37"/>
      <c r="I9" s="37"/>
      <c r="J9" s="37"/>
      <c r="K9" s="37"/>
      <c r="L9" s="144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hidden="1" s="2" customFormat="1" ht="12" customHeight="1">
      <c r="A10" s="37"/>
      <c r="B10" s="43"/>
      <c r="C10" s="37"/>
      <c r="D10" s="142" t="s">
        <v>103</v>
      </c>
      <c r="E10" s="37"/>
      <c r="F10" s="37"/>
      <c r="G10" s="37"/>
      <c r="H10" s="37"/>
      <c r="I10" s="37"/>
      <c r="J10" s="37"/>
      <c r="K10" s="37"/>
      <c r="L10" s="144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hidden="1" s="2" customFormat="1" ht="30" customHeight="1">
      <c r="A11" s="37"/>
      <c r="B11" s="43"/>
      <c r="C11" s="37"/>
      <c r="D11" s="37"/>
      <c r="E11" s="145" t="s">
        <v>339</v>
      </c>
      <c r="F11" s="37"/>
      <c r="G11" s="37"/>
      <c r="H11" s="37"/>
      <c r="I11" s="37"/>
      <c r="J11" s="37"/>
      <c r="K11" s="37"/>
      <c r="L11" s="144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hidden="1" s="2" customFormat="1">
      <c r="A12" s="37"/>
      <c r="B12" s="43"/>
      <c r="C12" s="37"/>
      <c r="D12" s="37"/>
      <c r="E12" s="37"/>
      <c r="F12" s="37"/>
      <c r="G12" s="37"/>
      <c r="H12" s="37"/>
      <c r="I12" s="37"/>
      <c r="J12" s="37"/>
      <c r="K12" s="37"/>
      <c r="L12" s="144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hidden="1" s="2" customFormat="1" ht="12" customHeight="1">
      <c r="A13" s="37"/>
      <c r="B13" s="43"/>
      <c r="C13" s="37"/>
      <c r="D13" s="142" t="s">
        <v>18</v>
      </c>
      <c r="E13" s="37"/>
      <c r="F13" s="133" t="s">
        <v>19</v>
      </c>
      <c r="G13" s="37"/>
      <c r="H13" s="37"/>
      <c r="I13" s="142" t="s">
        <v>20</v>
      </c>
      <c r="J13" s="133" t="s">
        <v>19</v>
      </c>
      <c r="K13" s="37"/>
      <c r="L13" s="144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hidden="1" s="2" customFormat="1" ht="12" customHeight="1">
      <c r="A14" s="37"/>
      <c r="B14" s="43"/>
      <c r="C14" s="37"/>
      <c r="D14" s="142" t="s">
        <v>21</v>
      </c>
      <c r="E14" s="37"/>
      <c r="F14" s="133" t="s">
        <v>22</v>
      </c>
      <c r="G14" s="37"/>
      <c r="H14" s="37"/>
      <c r="I14" s="142" t="s">
        <v>23</v>
      </c>
      <c r="J14" s="146" t="str">
        <f>'Rekapitulace stavby'!AN8</f>
        <v>29.4.2025</v>
      </c>
      <c r="K14" s="37"/>
      <c r="L14" s="144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hidden="1" s="2" customFormat="1" ht="10.8" customHeight="1">
      <c r="A15" s="37"/>
      <c r="B15" s="43"/>
      <c r="C15" s="37"/>
      <c r="D15" s="37"/>
      <c r="E15" s="37"/>
      <c r="F15" s="37"/>
      <c r="G15" s="37"/>
      <c r="H15" s="37"/>
      <c r="I15" s="37"/>
      <c r="J15" s="37"/>
      <c r="K15" s="37"/>
      <c r="L15" s="144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hidden="1" s="2" customFormat="1" ht="12" customHeight="1">
      <c r="A16" s="37"/>
      <c r="B16" s="43"/>
      <c r="C16" s="37"/>
      <c r="D16" s="142" t="s">
        <v>25</v>
      </c>
      <c r="E16" s="37"/>
      <c r="F16" s="37"/>
      <c r="G16" s="37"/>
      <c r="H16" s="37"/>
      <c r="I16" s="142" t="s">
        <v>26</v>
      </c>
      <c r="J16" s="133" t="s">
        <v>27</v>
      </c>
      <c r="K16" s="37"/>
      <c r="L16" s="144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hidden="1" s="2" customFormat="1" ht="18" customHeight="1">
      <c r="A17" s="37"/>
      <c r="B17" s="43"/>
      <c r="C17" s="37"/>
      <c r="D17" s="37"/>
      <c r="E17" s="133" t="s">
        <v>28</v>
      </c>
      <c r="F17" s="37"/>
      <c r="G17" s="37"/>
      <c r="H17" s="37"/>
      <c r="I17" s="142" t="s">
        <v>29</v>
      </c>
      <c r="J17" s="133" t="s">
        <v>19</v>
      </c>
      <c r="K17" s="37"/>
      <c r="L17" s="144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hidden="1" s="2" customFormat="1" ht="6.96" customHeight="1">
      <c r="A18" s="37"/>
      <c r="B18" s="43"/>
      <c r="C18" s="37"/>
      <c r="D18" s="37"/>
      <c r="E18" s="37"/>
      <c r="F18" s="37"/>
      <c r="G18" s="37"/>
      <c r="H18" s="37"/>
      <c r="I18" s="37"/>
      <c r="J18" s="37"/>
      <c r="K18" s="37"/>
      <c r="L18" s="144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hidden="1" s="2" customFormat="1" ht="12" customHeight="1">
      <c r="A19" s="37"/>
      <c r="B19" s="43"/>
      <c r="C19" s="37"/>
      <c r="D19" s="142" t="s">
        <v>30</v>
      </c>
      <c r="E19" s="37"/>
      <c r="F19" s="37"/>
      <c r="G19" s="37"/>
      <c r="H19" s="37"/>
      <c r="I19" s="142" t="s">
        <v>26</v>
      </c>
      <c r="J19" s="32" t="str">
        <f>'Rekapitulace stavby'!AN13</f>
        <v>Vyplň údaj</v>
      </c>
      <c r="K19" s="37"/>
      <c r="L19" s="144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hidden="1" s="2" customFormat="1" ht="18" customHeight="1">
      <c r="A20" s="37"/>
      <c r="B20" s="43"/>
      <c r="C20" s="37"/>
      <c r="D20" s="37"/>
      <c r="E20" s="32" t="str">
        <f>'Rekapitulace stavby'!E14</f>
        <v>Vyplň údaj</v>
      </c>
      <c r="F20" s="133"/>
      <c r="G20" s="133"/>
      <c r="H20" s="133"/>
      <c r="I20" s="142" t="s">
        <v>29</v>
      </c>
      <c r="J20" s="32" t="str">
        <f>'Rekapitulace stavby'!AN14</f>
        <v>Vyplň údaj</v>
      </c>
      <c r="K20" s="37"/>
      <c r="L20" s="144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hidden="1" s="2" customFormat="1" ht="6.96" customHeight="1">
      <c r="A21" s="37"/>
      <c r="B21" s="43"/>
      <c r="C21" s="37"/>
      <c r="D21" s="37"/>
      <c r="E21" s="37"/>
      <c r="F21" s="37"/>
      <c r="G21" s="37"/>
      <c r="H21" s="37"/>
      <c r="I21" s="37"/>
      <c r="J21" s="37"/>
      <c r="K21" s="37"/>
      <c r="L21" s="144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hidden="1" s="2" customFormat="1" ht="12" customHeight="1">
      <c r="A22" s="37"/>
      <c r="B22" s="43"/>
      <c r="C22" s="37"/>
      <c r="D22" s="142" t="s">
        <v>32</v>
      </c>
      <c r="E22" s="37"/>
      <c r="F22" s="37"/>
      <c r="G22" s="37"/>
      <c r="H22" s="37"/>
      <c r="I22" s="142" t="s">
        <v>26</v>
      </c>
      <c r="J22" s="133" t="s">
        <v>33</v>
      </c>
      <c r="K22" s="37"/>
      <c r="L22" s="144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hidden="1" s="2" customFormat="1" ht="18" customHeight="1">
      <c r="A23" s="37"/>
      <c r="B23" s="43"/>
      <c r="C23" s="37"/>
      <c r="D23" s="37"/>
      <c r="E23" s="133" t="s">
        <v>34</v>
      </c>
      <c r="F23" s="37"/>
      <c r="G23" s="37"/>
      <c r="H23" s="37"/>
      <c r="I23" s="142" t="s">
        <v>29</v>
      </c>
      <c r="J23" s="133" t="s">
        <v>19</v>
      </c>
      <c r="K23" s="37"/>
      <c r="L23" s="144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hidden="1" s="2" customFormat="1" ht="6.96" customHeight="1">
      <c r="A24" s="37"/>
      <c r="B24" s="43"/>
      <c r="C24" s="37"/>
      <c r="D24" s="37"/>
      <c r="E24" s="37"/>
      <c r="F24" s="37"/>
      <c r="G24" s="37"/>
      <c r="H24" s="37"/>
      <c r="I24" s="37"/>
      <c r="J24" s="37"/>
      <c r="K24" s="37"/>
      <c r="L24" s="144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hidden="1" s="2" customFormat="1" ht="12" customHeight="1">
      <c r="A25" s="37"/>
      <c r="B25" s="43"/>
      <c r="C25" s="37"/>
      <c r="D25" s="142" t="s">
        <v>36</v>
      </c>
      <c r="E25" s="37"/>
      <c r="F25" s="37"/>
      <c r="G25" s="37"/>
      <c r="H25" s="37"/>
      <c r="I25" s="142" t="s">
        <v>26</v>
      </c>
      <c r="J25" s="133" t="s">
        <v>33</v>
      </c>
      <c r="K25" s="37"/>
      <c r="L25" s="144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hidden="1" s="2" customFormat="1" ht="18" customHeight="1">
      <c r="A26" s="37"/>
      <c r="B26" s="43"/>
      <c r="C26" s="37"/>
      <c r="D26" s="37"/>
      <c r="E26" s="133" t="s">
        <v>34</v>
      </c>
      <c r="F26" s="37"/>
      <c r="G26" s="37"/>
      <c r="H26" s="37"/>
      <c r="I26" s="142" t="s">
        <v>29</v>
      </c>
      <c r="J26" s="133" t="s">
        <v>19</v>
      </c>
      <c r="K26" s="37"/>
      <c r="L26" s="144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hidden="1" s="2" customFormat="1" ht="6.96" customHeight="1">
      <c r="A27" s="37"/>
      <c r="B27" s="43"/>
      <c r="C27" s="37"/>
      <c r="D27" s="37"/>
      <c r="E27" s="37"/>
      <c r="F27" s="37"/>
      <c r="G27" s="37"/>
      <c r="H27" s="37"/>
      <c r="I27" s="37"/>
      <c r="J27" s="37"/>
      <c r="K27" s="37"/>
      <c r="L27" s="144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hidden="1" s="2" customFormat="1" ht="12" customHeight="1">
      <c r="A28" s="37"/>
      <c r="B28" s="43"/>
      <c r="C28" s="37"/>
      <c r="D28" s="142" t="s">
        <v>37</v>
      </c>
      <c r="E28" s="37"/>
      <c r="F28" s="37"/>
      <c r="G28" s="37"/>
      <c r="H28" s="37"/>
      <c r="I28" s="37"/>
      <c r="J28" s="37"/>
      <c r="K28" s="37"/>
      <c r="L28" s="144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hidden="1" s="8" customFormat="1" ht="16.5" customHeight="1">
      <c r="A29" s="147"/>
      <c r="B29" s="148"/>
      <c r="C29" s="147"/>
      <c r="D29" s="147"/>
      <c r="E29" s="149" t="s">
        <v>19</v>
      </c>
      <c r="F29" s="149"/>
      <c r="G29" s="149"/>
      <c r="H29" s="149"/>
      <c r="I29" s="147"/>
      <c r="J29" s="147"/>
      <c r="K29" s="147"/>
      <c r="L29" s="150"/>
      <c r="S29" s="147"/>
      <c r="T29" s="147"/>
      <c r="U29" s="147"/>
      <c r="V29" s="147"/>
      <c r="W29" s="147"/>
      <c r="X29" s="147"/>
      <c r="Y29" s="147"/>
      <c r="Z29" s="147"/>
      <c r="AA29" s="147"/>
      <c r="AB29" s="147"/>
      <c r="AC29" s="147"/>
      <c r="AD29" s="147"/>
      <c r="AE29" s="147"/>
    </row>
    <row r="30" hidden="1" s="2" customFormat="1" ht="6.96" customHeight="1">
      <c r="A30" s="37"/>
      <c r="B30" s="43"/>
      <c r="C30" s="37"/>
      <c r="D30" s="37"/>
      <c r="E30" s="37"/>
      <c r="F30" s="37"/>
      <c r="G30" s="37"/>
      <c r="H30" s="37"/>
      <c r="I30" s="37"/>
      <c r="J30" s="37"/>
      <c r="K30" s="37"/>
      <c r="L30" s="144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hidden="1" s="2" customFormat="1" ht="6.96" customHeight="1">
      <c r="A31" s="37"/>
      <c r="B31" s="43"/>
      <c r="C31" s="37"/>
      <c r="D31" s="151"/>
      <c r="E31" s="151"/>
      <c r="F31" s="151"/>
      <c r="G31" s="151"/>
      <c r="H31" s="151"/>
      <c r="I31" s="151"/>
      <c r="J31" s="151"/>
      <c r="K31" s="151"/>
      <c r="L31" s="144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hidden="1" s="2" customFormat="1" ht="25.44" customHeight="1">
      <c r="A32" s="37"/>
      <c r="B32" s="43"/>
      <c r="C32" s="37"/>
      <c r="D32" s="152" t="s">
        <v>39</v>
      </c>
      <c r="E32" s="37"/>
      <c r="F32" s="37"/>
      <c r="G32" s="37"/>
      <c r="H32" s="37"/>
      <c r="I32" s="37"/>
      <c r="J32" s="153">
        <f>ROUND(J88, 2)</f>
        <v>0</v>
      </c>
      <c r="K32" s="37"/>
      <c r="L32" s="144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hidden="1" s="2" customFormat="1" ht="6.96" customHeight="1">
      <c r="A33" s="37"/>
      <c r="B33" s="43"/>
      <c r="C33" s="37"/>
      <c r="D33" s="151"/>
      <c r="E33" s="151"/>
      <c r="F33" s="151"/>
      <c r="G33" s="151"/>
      <c r="H33" s="151"/>
      <c r="I33" s="151"/>
      <c r="J33" s="151"/>
      <c r="K33" s="151"/>
      <c r="L33" s="144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hidden="1" s="2" customFormat="1" ht="14.4" customHeight="1">
      <c r="A34" s="37"/>
      <c r="B34" s="43"/>
      <c r="C34" s="37"/>
      <c r="D34" s="37"/>
      <c r="E34" s="37"/>
      <c r="F34" s="154" t="s">
        <v>41</v>
      </c>
      <c r="G34" s="37"/>
      <c r="H34" s="37"/>
      <c r="I34" s="154" t="s">
        <v>40</v>
      </c>
      <c r="J34" s="154" t="s">
        <v>42</v>
      </c>
      <c r="K34" s="37"/>
      <c r="L34" s="144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155" t="s">
        <v>43</v>
      </c>
      <c r="E35" s="142" t="s">
        <v>44</v>
      </c>
      <c r="F35" s="156">
        <f>ROUND((SUM(BE88:BE139)),  2)</f>
        <v>0</v>
      </c>
      <c r="G35" s="37"/>
      <c r="H35" s="37"/>
      <c r="I35" s="157">
        <v>0.20999999999999999</v>
      </c>
      <c r="J35" s="156">
        <f>ROUND(((SUM(BE88:BE139))*I35),  2)</f>
        <v>0</v>
      </c>
      <c r="K35" s="37"/>
      <c r="L35" s="144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42" t="s">
        <v>45</v>
      </c>
      <c r="F36" s="156">
        <f>ROUND((SUM(BF88:BF139)),  2)</f>
        <v>0</v>
      </c>
      <c r="G36" s="37"/>
      <c r="H36" s="37"/>
      <c r="I36" s="157">
        <v>0.14999999999999999</v>
      </c>
      <c r="J36" s="156">
        <f>ROUND(((SUM(BF88:BF139))*I36),  2)</f>
        <v>0</v>
      </c>
      <c r="K36" s="37"/>
      <c r="L36" s="144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142" t="s">
        <v>43</v>
      </c>
      <c r="E37" s="142" t="s">
        <v>46</v>
      </c>
      <c r="F37" s="156">
        <f>ROUND((SUM(BG88:BG139)),  2)</f>
        <v>0</v>
      </c>
      <c r="G37" s="37"/>
      <c r="H37" s="37"/>
      <c r="I37" s="157">
        <v>0.20999999999999999</v>
      </c>
      <c r="J37" s="156">
        <f>0</f>
        <v>0</v>
      </c>
      <c r="K37" s="37"/>
      <c r="L37" s="144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43"/>
      <c r="C38" s="37"/>
      <c r="D38" s="37"/>
      <c r="E38" s="142" t="s">
        <v>47</v>
      </c>
      <c r="F38" s="156">
        <f>ROUND((SUM(BH88:BH139)),  2)</f>
        <v>0</v>
      </c>
      <c r="G38" s="37"/>
      <c r="H38" s="37"/>
      <c r="I38" s="157">
        <v>0.14999999999999999</v>
      </c>
      <c r="J38" s="156">
        <f>0</f>
        <v>0</v>
      </c>
      <c r="K38" s="37"/>
      <c r="L38" s="144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3"/>
      <c r="C39" s="37"/>
      <c r="D39" s="37"/>
      <c r="E39" s="142" t="s">
        <v>48</v>
      </c>
      <c r="F39" s="156">
        <f>ROUND((SUM(BI88:BI139)),  2)</f>
        <v>0</v>
      </c>
      <c r="G39" s="37"/>
      <c r="H39" s="37"/>
      <c r="I39" s="157">
        <v>0</v>
      </c>
      <c r="J39" s="156">
        <f>0</f>
        <v>0</v>
      </c>
      <c r="K39" s="37"/>
      <c r="L39" s="144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hidden="1" s="2" customFormat="1" ht="6.96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144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hidden="1" s="2" customFormat="1" ht="25.44" customHeight="1">
      <c r="A41" s="37"/>
      <c r="B41" s="43"/>
      <c r="C41" s="158"/>
      <c r="D41" s="159" t="s">
        <v>49</v>
      </c>
      <c r="E41" s="160"/>
      <c r="F41" s="160"/>
      <c r="G41" s="161" t="s">
        <v>50</v>
      </c>
      <c r="H41" s="162" t="s">
        <v>51</v>
      </c>
      <c r="I41" s="160"/>
      <c r="J41" s="163">
        <f>SUM(J32:J39)</f>
        <v>0</v>
      </c>
      <c r="K41" s="164"/>
      <c r="L41" s="144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hidden="1" s="2" customFormat="1" ht="14.4" customHeight="1">
      <c r="A42" s="37"/>
      <c r="B42" s="165"/>
      <c r="C42" s="166"/>
      <c r="D42" s="166"/>
      <c r="E42" s="166"/>
      <c r="F42" s="166"/>
      <c r="G42" s="166"/>
      <c r="H42" s="166"/>
      <c r="I42" s="166"/>
      <c r="J42" s="166"/>
      <c r="K42" s="166"/>
      <c r="L42" s="144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hidden="1"/>
    <row r="44" hidden="1"/>
    <row r="45" hidden="1"/>
    <row r="46" hidden="1" s="2" customFormat="1" ht="6.96" customHeight="1">
      <c r="A46" s="37"/>
      <c r="B46" s="167"/>
      <c r="C46" s="168"/>
      <c r="D46" s="168"/>
      <c r="E46" s="168"/>
      <c r="F46" s="168"/>
      <c r="G46" s="168"/>
      <c r="H46" s="168"/>
      <c r="I46" s="168"/>
      <c r="J46" s="168"/>
      <c r="K46" s="168"/>
      <c r="L46" s="144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hidden="1" s="2" customFormat="1" ht="24.96" customHeight="1">
      <c r="A47" s="37"/>
      <c r="B47" s="38"/>
      <c r="C47" s="22" t="s">
        <v>105</v>
      </c>
      <c r="D47" s="39"/>
      <c r="E47" s="39"/>
      <c r="F47" s="39"/>
      <c r="G47" s="39"/>
      <c r="H47" s="39"/>
      <c r="I47" s="39"/>
      <c r="J47" s="39"/>
      <c r="K47" s="39"/>
      <c r="L47" s="144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hidden="1" s="2" customFormat="1" ht="6.96" customHeight="1">
      <c r="A48" s="37"/>
      <c r="B48" s="38"/>
      <c r="C48" s="39"/>
      <c r="D48" s="39"/>
      <c r="E48" s="39"/>
      <c r="F48" s="39"/>
      <c r="G48" s="39"/>
      <c r="H48" s="39"/>
      <c r="I48" s="39"/>
      <c r="J48" s="39"/>
      <c r="K48" s="39"/>
      <c r="L48" s="144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hidden="1" s="2" customFormat="1" ht="12" customHeight="1">
      <c r="A49" s="37"/>
      <c r="B49" s="38"/>
      <c r="C49" s="31" t="s">
        <v>16</v>
      </c>
      <c r="D49" s="39"/>
      <c r="E49" s="39"/>
      <c r="F49" s="39"/>
      <c r="G49" s="39"/>
      <c r="H49" s="39"/>
      <c r="I49" s="39"/>
      <c r="J49" s="39"/>
      <c r="K49" s="39"/>
      <c r="L49" s="144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hidden="1" s="2" customFormat="1" ht="16.5" customHeight="1">
      <c r="A50" s="37"/>
      <c r="B50" s="38"/>
      <c r="C50" s="39"/>
      <c r="D50" s="39"/>
      <c r="E50" s="169" t="str">
        <f>E7</f>
        <v>Jizera, odstranění nánosů po povodni v ř.km 82,20 – 125,09</v>
      </c>
      <c r="F50" s="31"/>
      <c r="G50" s="31"/>
      <c r="H50" s="31"/>
      <c r="I50" s="39"/>
      <c r="J50" s="39"/>
      <c r="K50" s="39"/>
      <c r="L50" s="144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hidden="1" s="1" customFormat="1" ht="12" customHeight="1">
      <c r="B51" s="20"/>
      <c r="C51" s="31" t="s">
        <v>101</v>
      </c>
      <c r="D51" s="21"/>
      <c r="E51" s="21"/>
      <c r="F51" s="21"/>
      <c r="G51" s="21"/>
      <c r="H51" s="21"/>
      <c r="I51" s="21"/>
      <c r="J51" s="21"/>
      <c r="K51" s="21"/>
      <c r="L51" s="19"/>
    </row>
    <row r="52" hidden="1" s="2" customFormat="1" ht="16.5" customHeight="1">
      <c r="A52" s="37"/>
      <c r="B52" s="38"/>
      <c r="C52" s="39"/>
      <c r="D52" s="39"/>
      <c r="E52" s="169" t="s">
        <v>338</v>
      </c>
      <c r="F52" s="39"/>
      <c r="G52" s="39"/>
      <c r="H52" s="39"/>
      <c r="I52" s="39"/>
      <c r="J52" s="39"/>
      <c r="K52" s="39"/>
      <c r="L52" s="144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hidden="1" s="2" customFormat="1" ht="12" customHeight="1">
      <c r="A53" s="37"/>
      <c r="B53" s="38"/>
      <c r="C53" s="31" t="s">
        <v>103</v>
      </c>
      <c r="D53" s="39"/>
      <c r="E53" s="39"/>
      <c r="F53" s="39"/>
      <c r="G53" s="39"/>
      <c r="H53" s="39"/>
      <c r="I53" s="39"/>
      <c r="J53" s="39"/>
      <c r="K53" s="39"/>
      <c r="L53" s="144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hidden="1" s="2" customFormat="1" ht="30" customHeight="1">
      <c r="A54" s="37"/>
      <c r="B54" s="38"/>
      <c r="C54" s="39"/>
      <c r="D54" s="39"/>
      <c r="E54" s="69" t="str">
        <f>E11</f>
        <v>SO 01 - Jizera, Poniklá, odstranění nánosů v ř.km 125,030 - 125,090</v>
      </c>
      <c r="F54" s="39"/>
      <c r="G54" s="39"/>
      <c r="H54" s="39"/>
      <c r="I54" s="39"/>
      <c r="J54" s="39"/>
      <c r="K54" s="39"/>
      <c r="L54" s="144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hidden="1" s="2" customFormat="1" ht="6.96" customHeight="1">
      <c r="A55" s="37"/>
      <c r="B55" s="38"/>
      <c r="C55" s="39"/>
      <c r="D55" s="39"/>
      <c r="E55" s="39"/>
      <c r="F55" s="39"/>
      <c r="G55" s="39"/>
      <c r="H55" s="39"/>
      <c r="I55" s="39"/>
      <c r="J55" s="39"/>
      <c r="K55" s="39"/>
      <c r="L55" s="144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hidden="1" s="2" customFormat="1" ht="12" customHeight="1">
      <c r="A56" s="37"/>
      <c r="B56" s="38"/>
      <c r="C56" s="31" t="s">
        <v>21</v>
      </c>
      <c r="D56" s="39"/>
      <c r="E56" s="39"/>
      <c r="F56" s="26" t="str">
        <f>F14</f>
        <v xml:space="preserve"> </v>
      </c>
      <c r="G56" s="39"/>
      <c r="H56" s="39"/>
      <c r="I56" s="31" t="s">
        <v>23</v>
      </c>
      <c r="J56" s="72" t="str">
        <f>IF(J14="","",J14)</f>
        <v>29.4.2025</v>
      </c>
      <c r="K56" s="39"/>
      <c r="L56" s="144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hidden="1" s="2" customFormat="1" ht="6.96" customHeight="1">
      <c r="A57" s="37"/>
      <c r="B57" s="38"/>
      <c r="C57" s="39"/>
      <c r="D57" s="39"/>
      <c r="E57" s="39"/>
      <c r="F57" s="39"/>
      <c r="G57" s="39"/>
      <c r="H57" s="39"/>
      <c r="I57" s="39"/>
      <c r="J57" s="39"/>
      <c r="K57" s="39"/>
      <c r="L57" s="144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hidden="1" s="2" customFormat="1" ht="15.15" customHeight="1">
      <c r="A58" s="37"/>
      <c r="B58" s="38"/>
      <c r="C58" s="31" t="s">
        <v>25</v>
      </c>
      <c r="D58" s="39"/>
      <c r="E58" s="39"/>
      <c r="F58" s="26" t="str">
        <f>E17</f>
        <v>Povodí Labe, státní podnik</v>
      </c>
      <c r="G58" s="39"/>
      <c r="H58" s="39"/>
      <c r="I58" s="31" t="s">
        <v>32</v>
      </c>
      <c r="J58" s="35" t="str">
        <f>E23</f>
        <v>Ing. Tomáš Klikar</v>
      </c>
      <c r="K58" s="39"/>
      <c r="L58" s="144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hidden="1" s="2" customFormat="1" ht="15.15" customHeight="1">
      <c r="A59" s="37"/>
      <c r="B59" s="38"/>
      <c r="C59" s="31" t="s">
        <v>30</v>
      </c>
      <c r="D59" s="39"/>
      <c r="E59" s="39"/>
      <c r="F59" s="26" t="str">
        <f>IF(E20="","",E20)</f>
        <v>Vyplň údaj</v>
      </c>
      <c r="G59" s="39"/>
      <c r="H59" s="39"/>
      <c r="I59" s="31" t="s">
        <v>36</v>
      </c>
      <c r="J59" s="35" t="str">
        <f>E26</f>
        <v>Ing. Tomáš Klikar</v>
      </c>
      <c r="K59" s="39"/>
      <c r="L59" s="144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</row>
    <row r="60" hidden="1" s="2" customFormat="1" ht="10.32" customHeight="1">
      <c r="A60" s="37"/>
      <c r="B60" s="38"/>
      <c r="C60" s="39"/>
      <c r="D60" s="39"/>
      <c r="E60" s="39"/>
      <c r="F60" s="39"/>
      <c r="G60" s="39"/>
      <c r="H60" s="39"/>
      <c r="I60" s="39"/>
      <c r="J60" s="39"/>
      <c r="K60" s="39"/>
      <c r="L60" s="144"/>
      <c r="S60" s="37"/>
      <c r="T60" s="37"/>
      <c r="U60" s="37"/>
      <c r="V60" s="37"/>
      <c r="W60" s="37"/>
      <c r="X60" s="37"/>
      <c r="Y60" s="37"/>
      <c r="Z60" s="37"/>
      <c r="AA60" s="37"/>
      <c r="AB60" s="37"/>
      <c r="AC60" s="37"/>
      <c r="AD60" s="37"/>
      <c r="AE60" s="37"/>
    </row>
    <row r="61" hidden="1" s="2" customFormat="1" ht="29.28" customHeight="1">
      <c r="A61" s="37"/>
      <c r="B61" s="38"/>
      <c r="C61" s="170" t="s">
        <v>106</v>
      </c>
      <c r="D61" s="171"/>
      <c r="E61" s="171"/>
      <c r="F61" s="171"/>
      <c r="G61" s="171"/>
      <c r="H61" s="171"/>
      <c r="I61" s="171"/>
      <c r="J61" s="172" t="s">
        <v>107</v>
      </c>
      <c r="K61" s="171"/>
      <c r="L61" s="144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 hidden="1" s="2" customFormat="1" ht="10.32" customHeight="1">
      <c r="A62" s="37"/>
      <c r="B62" s="38"/>
      <c r="C62" s="39"/>
      <c r="D62" s="39"/>
      <c r="E62" s="39"/>
      <c r="F62" s="39"/>
      <c r="G62" s="39"/>
      <c r="H62" s="39"/>
      <c r="I62" s="39"/>
      <c r="J62" s="39"/>
      <c r="K62" s="39"/>
      <c r="L62" s="144"/>
      <c r="S62" s="37"/>
      <c r="T62" s="37"/>
      <c r="U62" s="37"/>
      <c r="V62" s="37"/>
      <c r="W62" s="37"/>
      <c r="X62" s="37"/>
      <c r="Y62" s="37"/>
      <c r="Z62" s="37"/>
      <c r="AA62" s="37"/>
      <c r="AB62" s="37"/>
      <c r="AC62" s="37"/>
      <c r="AD62" s="37"/>
      <c r="AE62" s="37"/>
    </row>
    <row r="63" hidden="1" s="2" customFormat="1" ht="22.8" customHeight="1">
      <c r="A63" s="37"/>
      <c r="B63" s="38"/>
      <c r="C63" s="173" t="s">
        <v>71</v>
      </c>
      <c r="D63" s="39"/>
      <c r="E63" s="39"/>
      <c r="F63" s="39"/>
      <c r="G63" s="39"/>
      <c r="H63" s="39"/>
      <c r="I63" s="39"/>
      <c r="J63" s="102">
        <f>J88</f>
        <v>0</v>
      </c>
      <c r="K63" s="39"/>
      <c r="L63" s="144"/>
      <c r="S63" s="37"/>
      <c r="T63" s="37"/>
      <c r="U63" s="37"/>
      <c r="V63" s="37"/>
      <c r="W63" s="37"/>
      <c r="X63" s="37"/>
      <c r="Y63" s="37"/>
      <c r="Z63" s="37"/>
      <c r="AA63" s="37"/>
      <c r="AB63" s="37"/>
      <c r="AC63" s="37"/>
      <c r="AD63" s="37"/>
      <c r="AE63" s="37"/>
      <c r="AU63" s="16" t="s">
        <v>108</v>
      </c>
    </row>
    <row r="64" hidden="1" s="9" customFormat="1" ht="24.96" customHeight="1">
      <c r="A64" s="9"/>
      <c r="B64" s="174"/>
      <c r="C64" s="175"/>
      <c r="D64" s="176" t="s">
        <v>109</v>
      </c>
      <c r="E64" s="177"/>
      <c r="F64" s="177"/>
      <c r="G64" s="177"/>
      <c r="H64" s="177"/>
      <c r="I64" s="177"/>
      <c r="J64" s="178">
        <f>J89</f>
        <v>0</v>
      </c>
      <c r="K64" s="175"/>
      <c r="L64" s="17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hidden="1" s="10" customFormat="1" ht="19.92" customHeight="1">
      <c r="A65" s="10"/>
      <c r="B65" s="180"/>
      <c r="C65" s="125"/>
      <c r="D65" s="181" t="s">
        <v>110</v>
      </c>
      <c r="E65" s="182"/>
      <c r="F65" s="182"/>
      <c r="G65" s="182"/>
      <c r="H65" s="182"/>
      <c r="I65" s="182"/>
      <c r="J65" s="183">
        <f>J90</f>
        <v>0</v>
      </c>
      <c r="K65" s="125"/>
      <c r="L65" s="184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hidden="1" s="10" customFormat="1" ht="19.92" customHeight="1">
      <c r="A66" s="10"/>
      <c r="B66" s="180"/>
      <c r="C66" s="125"/>
      <c r="D66" s="181" t="s">
        <v>111</v>
      </c>
      <c r="E66" s="182"/>
      <c r="F66" s="182"/>
      <c r="G66" s="182"/>
      <c r="H66" s="182"/>
      <c r="I66" s="182"/>
      <c r="J66" s="183">
        <f>J126</f>
        <v>0</v>
      </c>
      <c r="K66" s="125"/>
      <c r="L66" s="184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hidden="1" s="2" customFormat="1" ht="21.84" customHeight="1">
      <c r="A67" s="37"/>
      <c r="B67" s="38"/>
      <c r="C67" s="39"/>
      <c r="D67" s="39"/>
      <c r="E67" s="39"/>
      <c r="F67" s="39"/>
      <c r="G67" s="39"/>
      <c r="H67" s="39"/>
      <c r="I67" s="39"/>
      <c r="J67" s="39"/>
      <c r="K67" s="39"/>
      <c r="L67" s="144"/>
      <c r="S67" s="37"/>
      <c r="T67" s="37"/>
      <c r="U67" s="37"/>
      <c r="V67" s="37"/>
      <c r="W67" s="37"/>
      <c r="X67" s="37"/>
      <c r="Y67" s="37"/>
      <c r="Z67" s="37"/>
      <c r="AA67" s="37"/>
      <c r="AB67" s="37"/>
      <c r="AC67" s="37"/>
      <c r="AD67" s="37"/>
      <c r="AE67" s="37"/>
    </row>
    <row r="68" hidden="1" s="2" customFormat="1" ht="6.96" customHeight="1">
      <c r="A68" s="37"/>
      <c r="B68" s="59"/>
      <c r="C68" s="60"/>
      <c r="D68" s="60"/>
      <c r="E68" s="60"/>
      <c r="F68" s="60"/>
      <c r="G68" s="60"/>
      <c r="H68" s="60"/>
      <c r="I68" s="60"/>
      <c r="J68" s="60"/>
      <c r="K68" s="60"/>
      <c r="L68" s="144"/>
      <c r="S68" s="37"/>
      <c r="T68" s="37"/>
      <c r="U68" s="37"/>
      <c r="V68" s="37"/>
      <c r="W68" s="37"/>
      <c r="X68" s="37"/>
      <c r="Y68" s="37"/>
      <c r="Z68" s="37"/>
      <c r="AA68" s="37"/>
      <c r="AB68" s="37"/>
      <c r="AC68" s="37"/>
      <c r="AD68" s="37"/>
      <c r="AE68" s="37"/>
    </row>
    <row r="69" hidden="1"/>
    <row r="70" hidden="1"/>
    <row r="71" hidden="1"/>
    <row r="72" s="2" customFormat="1" ht="6.96" customHeight="1">
      <c r="A72" s="37"/>
      <c r="B72" s="61"/>
      <c r="C72" s="62"/>
      <c r="D72" s="62"/>
      <c r="E72" s="62"/>
      <c r="F72" s="62"/>
      <c r="G72" s="62"/>
      <c r="H72" s="62"/>
      <c r="I72" s="62"/>
      <c r="J72" s="62"/>
      <c r="K72" s="62"/>
      <c r="L72" s="144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</row>
    <row r="73" s="2" customFormat="1" ht="24.96" customHeight="1">
      <c r="A73" s="37"/>
      <c r="B73" s="38"/>
      <c r="C73" s="22" t="s">
        <v>112</v>
      </c>
      <c r="D73" s="39"/>
      <c r="E73" s="39"/>
      <c r="F73" s="39"/>
      <c r="G73" s="39"/>
      <c r="H73" s="39"/>
      <c r="I73" s="39"/>
      <c r="J73" s="39"/>
      <c r="K73" s="39"/>
      <c r="L73" s="144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4" s="2" customFormat="1" ht="6.96" customHeight="1">
      <c r="A74" s="37"/>
      <c r="B74" s="38"/>
      <c r="C74" s="39"/>
      <c r="D74" s="39"/>
      <c r="E74" s="39"/>
      <c r="F74" s="39"/>
      <c r="G74" s="39"/>
      <c r="H74" s="39"/>
      <c r="I74" s="39"/>
      <c r="J74" s="39"/>
      <c r="K74" s="39"/>
      <c r="L74" s="144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</row>
    <row r="75" s="2" customFormat="1" ht="12" customHeight="1">
      <c r="A75" s="37"/>
      <c r="B75" s="38"/>
      <c r="C75" s="31" t="s">
        <v>16</v>
      </c>
      <c r="D75" s="39"/>
      <c r="E75" s="39"/>
      <c r="F75" s="39"/>
      <c r="G75" s="39"/>
      <c r="H75" s="39"/>
      <c r="I75" s="39"/>
      <c r="J75" s="39"/>
      <c r="K75" s="39"/>
      <c r="L75" s="144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="2" customFormat="1" ht="16.5" customHeight="1">
      <c r="A76" s="37"/>
      <c r="B76" s="38"/>
      <c r="C76" s="39"/>
      <c r="D76" s="39"/>
      <c r="E76" s="169" t="str">
        <f>E7</f>
        <v>Jizera, odstranění nánosů po povodni v ř.km 82,20 – 125,09</v>
      </c>
      <c r="F76" s="31"/>
      <c r="G76" s="31"/>
      <c r="H76" s="31"/>
      <c r="I76" s="39"/>
      <c r="J76" s="39"/>
      <c r="K76" s="39"/>
      <c r="L76" s="144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1" customFormat="1" ht="12" customHeight="1">
      <c r="B77" s="20"/>
      <c r="C77" s="31" t="s">
        <v>101</v>
      </c>
      <c r="D77" s="21"/>
      <c r="E77" s="21"/>
      <c r="F77" s="21"/>
      <c r="G77" s="21"/>
      <c r="H77" s="21"/>
      <c r="I77" s="21"/>
      <c r="J77" s="21"/>
      <c r="K77" s="21"/>
      <c r="L77" s="19"/>
    </row>
    <row r="78" s="2" customFormat="1" ht="16.5" customHeight="1">
      <c r="A78" s="37"/>
      <c r="B78" s="38"/>
      <c r="C78" s="39"/>
      <c r="D78" s="39"/>
      <c r="E78" s="169" t="s">
        <v>338</v>
      </c>
      <c r="F78" s="39"/>
      <c r="G78" s="39"/>
      <c r="H78" s="39"/>
      <c r="I78" s="39"/>
      <c r="J78" s="39"/>
      <c r="K78" s="39"/>
      <c r="L78" s="144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="2" customFormat="1" ht="12" customHeight="1">
      <c r="A79" s="37"/>
      <c r="B79" s="38"/>
      <c r="C79" s="31" t="s">
        <v>103</v>
      </c>
      <c r="D79" s="39"/>
      <c r="E79" s="39"/>
      <c r="F79" s="39"/>
      <c r="G79" s="39"/>
      <c r="H79" s="39"/>
      <c r="I79" s="39"/>
      <c r="J79" s="39"/>
      <c r="K79" s="39"/>
      <c r="L79" s="144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="2" customFormat="1" ht="30" customHeight="1">
      <c r="A80" s="37"/>
      <c r="B80" s="38"/>
      <c r="C80" s="39"/>
      <c r="D80" s="39"/>
      <c r="E80" s="69" t="str">
        <f>E11</f>
        <v>SO 01 - Jizera, Poniklá, odstranění nánosů v ř.km 125,030 - 125,090</v>
      </c>
      <c r="F80" s="39"/>
      <c r="G80" s="39"/>
      <c r="H80" s="39"/>
      <c r="I80" s="39"/>
      <c r="J80" s="39"/>
      <c r="K80" s="39"/>
      <c r="L80" s="144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="2" customFormat="1" ht="6.96" customHeight="1">
      <c r="A81" s="37"/>
      <c r="B81" s="38"/>
      <c r="C81" s="39"/>
      <c r="D81" s="39"/>
      <c r="E81" s="39"/>
      <c r="F81" s="39"/>
      <c r="G81" s="39"/>
      <c r="H81" s="39"/>
      <c r="I81" s="39"/>
      <c r="J81" s="39"/>
      <c r="K81" s="39"/>
      <c r="L81" s="144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12" customHeight="1">
      <c r="A82" s="37"/>
      <c r="B82" s="38"/>
      <c r="C82" s="31" t="s">
        <v>21</v>
      </c>
      <c r="D82" s="39"/>
      <c r="E82" s="39"/>
      <c r="F82" s="26" t="str">
        <f>F14</f>
        <v xml:space="preserve"> </v>
      </c>
      <c r="G82" s="39"/>
      <c r="H82" s="39"/>
      <c r="I82" s="31" t="s">
        <v>23</v>
      </c>
      <c r="J82" s="72" t="str">
        <f>IF(J14="","",J14)</f>
        <v>29.4.2025</v>
      </c>
      <c r="K82" s="39"/>
      <c r="L82" s="144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144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5.15" customHeight="1">
      <c r="A84" s="37"/>
      <c r="B84" s="38"/>
      <c r="C84" s="31" t="s">
        <v>25</v>
      </c>
      <c r="D84" s="39"/>
      <c r="E84" s="39"/>
      <c r="F84" s="26" t="str">
        <f>E17</f>
        <v>Povodí Labe, státní podnik</v>
      </c>
      <c r="G84" s="39"/>
      <c r="H84" s="39"/>
      <c r="I84" s="31" t="s">
        <v>32</v>
      </c>
      <c r="J84" s="35" t="str">
        <f>E23</f>
        <v>Ing. Tomáš Klikar</v>
      </c>
      <c r="K84" s="39"/>
      <c r="L84" s="144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5.15" customHeight="1">
      <c r="A85" s="37"/>
      <c r="B85" s="38"/>
      <c r="C85" s="31" t="s">
        <v>30</v>
      </c>
      <c r="D85" s="39"/>
      <c r="E85" s="39"/>
      <c r="F85" s="26" t="str">
        <f>IF(E20="","",E20)</f>
        <v>Vyplň údaj</v>
      </c>
      <c r="G85" s="39"/>
      <c r="H85" s="39"/>
      <c r="I85" s="31" t="s">
        <v>36</v>
      </c>
      <c r="J85" s="35" t="str">
        <f>E26</f>
        <v>Ing. Tomáš Klikar</v>
      </c>
      <c r="K85" s="39"/>
      <c r="L85" s="144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0.32" customHeight="1">
      <c r="A86" s="37"/>
      <c r="B86" s="38"/>
      <c r="C86" s="39"/>
      <c r="D86" s="39"/>
      <c r="E86" s="39"/>
      <c r="F86" s="39"/>
      <c r="G86" s="39"/>
      <c r="H86" s="39"/>
      <c r="I86" s="39"/>
      <c r="J86" s="39"/>
      <c r="K86" s="39"/>
      <c r="L86" s="144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11" customFormat="1" ht="29.28" customHeight="1">
      <c r="A87" s="185"/>
      <c r="B87" s="186"/>
      <c r="C87" s="187" t="s">
        <v>113</v>
      </c>
      <c r="D87" s="188" t="s">
        <v>58</v>
      </c>
      <c r="E87" s="188" t="s">
        <v>54</v>
      </c>
      <c r="F87" s="188" t="s">
        <v>55</v>
      </c>
      <c r="G87" s="188" t="s">
        <v>114</v>
      </c>
      <c r="H87" s="188" t="s">
        <v>115</v>
      </c>
      <c r="I87" s="188" t="s">
        <v>116</v>
      </c>
      <c r="J87" s="189" t="s">
        <v>107</v>
      </c>
      <c r="K87" s="190" t="s">
        <v>117</v>
      </c>
      <c r="L87" s="191"/>
      <c r="M87" s="92" t="s">
        <v>19</v>
      </c>
      <c r="N87" s="93" t="s">
        <v>43</v>
      </c>
      <c r="O87" s="93" t="s">
        <v>118</v>
      </c>
      <c r="P87" s="93" t="s">
        <v>119</v>
      </c>
      <c r="Q87" s="93" t="s">
        <v>120</v>
      </c>
      <c r="R87" s="93" t="s">
        <v>121</v>
      </c>
      <c r="S87" s="93" t="s">
        <v>122</v>
      </c>
      <c r="T87" s="94" t="s">
        <v>123</v>
      </c>
      <c r="U87" s="185"/>
      <c r="V87" s="185"/>
      <c r="W87" s="185"/>
      <c r="X87" s="185"/>
      <c r="Y87" s="185"/>
      <c r="Z87" s="185"/>
      <c r="AA87" s="185"/>
      <c r="AB87" s="185"/>
      <c r="AC87" s="185"/>
      <c r="AD87" s="185"/>
      <c r="AE87" s="185"/>
    </row>
    <row r="88" s="2" customFormat="1" ht="22.8" customHeight="1">
      <c r="A88" s="37"/>
      <c r="B88" s="38"/>
      <c r="C88" s="99" t="s">
        <v>124</v>
      </c>
      <c r="D88" s="39"/>
      <c r="E88" s="39"/>
      <c r="F88" s="39"/>
      <c r="G88" s="39"/>
      <c r="H88" s="39"/>
      <c r="I88" s="39"/>
      <c r="J88" s="192">
        <f>BK88</f>
        <v>0</v>
      </c>
      <c r="K88" s="39"/>
      <c r="L88" s="43"/>
      <c r="M88" s="95"/>
      <c r="N88" s="193"/>
      <c r="O88" s="96"/>
      <c r="P88" s="194">
        <f>P89</f>
        <v>0</v>
      </c>
      <c r="Q88" s="96"/>
      <c r="R88" s="194">
        <f>R89</f>
        <v>0</v>
      </c>
      <c r="S88" s="96"/>
      <c r="T88" s="195">
        <f>T89</f>
        <v>0</v>
      </c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T88" s="16" t="s">
        <v>72</v>
      </c>
      <c r="AU88" s="16" t="s">
        <v>108</v>
      </c>
      <c r="BK88" s="196">
        <f>BK89</f>
        <v>0</v>
      </c>
    </row>
    <row r="89" s="12" customFormat="1" ht="25.92" customHeight="1">
      <c r="A89" s="12"/>
      <c r="B89" s="197"/>
      <c r="C89" s="198"/>
      <c r="D89" s="199" t="s">
        <v>72</v>
      </c>
      <c r="E89" s="200" t="s">
        <v>125</v>
      </c>
      <c r="F89" s="200" t="s">
        <v>126</v>
      </c>
      <c r="G89" s="198"/>
      <c r="H89" s="198"/>
      <c r="I89" s="201"/>
      <c r="J89" s="202">
        <f>BK89</f>
        <v>0</v>
      </c>
      <c r="K89" s="198"/>
      <c r="L89" s="203"/>
      <c r="M89" s="204"/>
      <c r="N89" s="205"/>
      <c r="O89" s="205"/>
      <c r="P89" s="206">
        <f>P90+P126</f>
        <v>0</v>
      </c>
      <c r="Q89" s="205"/>
      <c r="R89" s="206">
        <f>R90+R126</f>
        <v>0</v>
      </c>
      <c r="S89" s="205"/>
      <c r="T89" s="207">
        <f>T90+T126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08" t="s">
        <v>80</v>
      </c>
      <c r="AT89" s="209" t="s">
        <v>72</v>
      </c>
      <c r="AU89" s="209" t="s">
        <v>73</v>
      </c>
      <c r="AY89" s="208" t="s">
        <v>127</v>
      </c>
      <c r="BK89" s="210">
        <f>BK90+BK126</f>
        <v>0</v>
      </c>
    </row>
    <row r="90" s="12" customFormat="1" ht="22.8" customHeight="1">
      <c r="A90" s="12"/>
      <c r="B90" s="197"/>
      <c r="C90" s="198"/>
      <c r="D90" s="199" t="s">
        <v>72</v>
      </c>
      <c r="E90" s="211" t="s">
        <v>80</v>
      </c>
      <c r="F90" s="211" t="s">
        <v>128</v>
      </c>
      <c r="G90" s="198"/>
      <c r="H90" s="198"/>
      <c r="I90" s="201"/>
      <c r="J90" s="212">
        <f>BK90</f>
        <v>0</v>
      </c>
      <c r="K90" s="198"/>
      <c r="L90" s="203"/>
      <c r="M90" s="204"/>
      <c r="N90" s="205"/>
      <c r="O90" s="205"/>
      <c r="P90" s="206">
        <f>SUM(P91:P125)</f>
        <v>0</v>
      </c>
      <c r="Q90" s="205"/>
      <c r="R90" s="206">
        <f>SUM(R91:R125)</f>
        <v>0</v>
      </c>
      <c r="S90" s="205"/>
      <c r="T90" s="207">
        <f>SUM(T91:T125)</f>
        <v>0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08" t="s">
        <v>80</v>
      </c>
      <c r="AT90" s="209" t="s">
        <v>72</v>
      </c>
      <c r="AU90" s="209" t="s">
        <v>80</v>
      </c>
      <c r="AY90" s="208" t="s">
        <v>127</v>
      </c>
      <c r="BK90" s="210">
        <f>SUM(BK91:BK125)</f>
        <v>0</v>
      </c>
    </row>
    <row r="91" s="2" customFormat="1" ht="24.15" customHeight="1">
      <c r="A91" s="37"/>
      <c r="B91" s="38"/>
      <c r="C91" s="213" t="s">
        <v>80</v>
      </c>
      <c r="D91" s="213" t="s">
        <v>129</v>
      </c>
      <c r="E91" s="214" t="s">
        <v>130</v>
      </c>
      <c r="F91" s="215" t="s">
        <v>131</v>
      </c>
      <c r="G91" s="216" t="s">
        <v>132</v>
      </c>
      <c r="H91" s="217">
        <v>0.0070000000000000001</v>
      </c>
      <c r="I91" s="218"/>
      <c r="J91" s="219">
        <f>ROUND(I91*H91,2)</f>
        <v>0</v>
      </c>
      <c r="K91" s="220"/>
      <c r="L91" s="43"/>
      <c r="M91" s="221" t="s">
        <v>19</v>
      </c>
      <c r="N91" s="222" t="s">
        <v>46</v>
      </c>
      <c r="O91" s="84"/>
      <c r="P91" s="223">
        <f>O91*H91</f>
        <v>0</v>
      </c>
      <c r="Q91" s="223">
        <v>0</v>
      </c>
      <c r="R91" s="223">
        <f>Q91*H91</f>
        <v>0</v>
      </c>
      <c r="S91" s="223">
        <v>0</v>
      </c>
      <c r="T91" s="224">
        <f>S91*H91</f>
        <v>0</v>
      </c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R91" s="225" t="s">
        <v>133</v>
      </c>
      <c r="AT91" s="225" t="s">
        <v>129</v>
      </c>
      <c r="AU91" s="225" t="s">
        <v>82</v>
      </c>
      <c r="AY91" s="16" t="s">
        <v>127</v>
      </c>
      <c r="BE91" s="226">
        <f>IF(N91="základní",J91,0)</f>
        <v>0</v>
      </c>
      <c r="BF91" s="226">
        <f>IF(N91="snížená",J91,0)</f>
        <v>0</v>
      </c>
      <c r="BG91" s="226">
        <f>IF(N91="zákl. přenesená",J91,0)</f>
        <v>0</v>
      </c>
      <c r="BH91" s="226">
        <f>IF(N91="sníž. přenesená",J91,0)</f>
        <v>0</v>
      </c>
      <c r="BI91" s="226">
        <f>IF(N91="nulová",J91,0)</f>
        <v>0</v>
      </c>
      <c r="BJ91" s="16" t="s">
        <v>133</v>
      </c>
      <c r="BK91" s="226">
        <f>ROUND(I91*H91,2)</f>
        <v>0</v>
      </c>
      <c r="BL91" s="16" t="s">
        <v>133</v>
      </c>
      <c r="BM91" s="225" t="s">
        <v>340</v>
      </c>
    </row>
    <row r="92" s="2" customFormat="1">
      <c r="A92" s="37"/>
      <c r="B92" s="38"/>
      <c r="C92" s="39"/>
      <c r="D92" s="227" t="s">
        <v>135</v>
      </c>
      <c r="E92" s="39"/>
      <c r="F92" s="228" t="s">
        <v>136</v>
      </c>
      <c r="G92" s="39"/>
      <c r="H92" s="39"/>
      <c r="I92" s="229"/>
      <c r="J92" s="39"/>
      <c r="K92" s="39"/>
      <c r="L92" s="43"/>
      <c r="M92" s="230"/>
      <c r="N92" s="231"/>
      <c r="O92" s="84"/>
      <c r="P92" s="84"/>
      <c r="Q92" s="84"/>
      <c r="R92" s="84"/>
      <c r="S92" s="84"/>
      <c r="T92" s="85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  <c r="AT92" s="16" t="s">
        <v>135</v>
      </c>
      <c r="AU92" s="16" t="s">
        <v>82</v>
      </c>
    </row>
    <row r="93" s="13" customFormat="1">
      <c r="A93" s="13"/>
      <c r="B93" s="232"/>
      <c r="C93" s="233"/>
      <c r="D93" s="234" t="s">
        <v>137</v>
      </c>
      <c r="E93" s="235" t="s">
        <v>19</v>
      </c>
      <c r="F93" s="236" t="s">
        <v>341</v>
      </c>
      <c r="G93" s="233"/>
      <c r="H93" s="237">
        <v>0.0070000000000000001</v>
      </c>
      <c r="I93" s="238"/>
      <c r="J93" s="233"/>
      <c r="K93" s="233"/>
      <c r="L93" s="239"/>
      <c r="M93" s="240"/>
      <c r="N93" s="241"/>
      <c r="O93" s="241"/>
      <c r="P93" s="241"/>
      <c r="Q93" s="241"/>
      <c r="R93" s="241"/>
      <c r="S93" s="241"/>
      <c r="T93" s="242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43" t="s">
        <v>137</v>
      </c>
      <c r="AU93" s="243" t="s">
        <v>82</v>
      </c>
      <c r="AV93" s="13" t="s">
        <v>82</v>
      </c>
      <c r="AW93" s="13" t="s">
        <v>35</v>
      </c>
      <c r="AX93" s="13" t="s">
        <v>80</v>
      </c>
      <c r="AY93" s="243" t="s">
        <v>127</v>
      </c>
    </row>
    <row r="94" s="14" customFormat="1">
      <c r="A94" s="14"/>
      <c r="B94" s="244"/>
      <c r="C94" s="245"/>
      <c r="D94" s="234" t="s">
        <v>137</v>
      </c>
      <c r="E94" s="246" t="s">
        <v>19</v>
      </c>
      <c r="F94" s="247" t="s">
        <v>139</v>
      </c>
      <c r="G94" s="245"/>
      <c r="H94" s="246" t="s">
        <v>19</v>
      </c>
      <c r="I94" s="248"/>
      <c r="J94" s="245"/>
      <c r="K94" s="245"/>
      <c r="L94" s="249"/>
      <c r="M94" s="250"/>
      <c r="N94" s="251"/>
      <c r="O94" s="251"/>
      <c r="P94" s="251"/>
      <c r="Q94" s="251"/>
      <c r="R94" s="251"/>
      <c r="S94" s="251"/>
      <c r="T94" s="252"/>
      <c r="U94" s="14"/>
      <c r="V94" s="14"/>
      <c r="W94" s="14"/>
      <c r="X94" s="14"/>
      <c r="Y94" s="14"/>
      <c r="Z94" s="14"/>
      <c r="AA94" s="14"/>
      <c r="AB94" s="14"/>
      <c r="AC94" s="14"/>
      <c r="AD94" s="14"/>
      <c r="AE94" s="14"/>
      <c r="AT94" s="253" t="s">
        <v>137</v>
      </c>
      <c r="AU94" s="253" t="s">
        <v>82</v>
      </c>
      <c r="AV94" s="14" t="s">
        <v>80</v>
      </c>
      <c r="AW94" s="14" t="s">
        <v>35</v>
      </c>
      <c r="AX94" s="14" t="s">
        <v>73</v>
      </c>
      <c r="AY94" s="253" t="s">
        <v>127</v>
      </c>
    </row>
    <row r="95" s="2" customFormat="1" ht="21.75" customHeight="1">
      <c r="A95" s="37"/>
      <c r="B95" s="38"/>
      <c r="C95" s="213" t="s">
        <v>82</v>
      </c>
      <c r="D95" s="213" t="s">
        <v>129</v>
      </c>
      <c r="E95" s="214" t="s">
        <v>140</v>
      </c>
      <c r="F95" s="215" t="s">
        <v>141</v>
      </c>
      <c r="G95" s="216" t="s">
        <v>142</v>
      </c>
      <c r="H95" s="217">
        <v>1</v>
      </c>
      <c r="I95" s="218"/>
      <c r="J95" s="219">
        <f>ROUND(I95*H95,2)</f>
        <v>0</v>
      </c>
      <c r="K95" s="220"/>
      <c r="L95" s="43"/>
      <c r="M95" s="221" t="s">
        <v>19</v>
      </c>
      <c r="N95" s="222" t="s">
        <v>46</v>
      </c>
      <c r="O95" s="84"/>
      <c r="P95" s="223">
        <f>O95*H95</f>
        <v>0</v>
      </c>
      <c r="Q95" s="223">
        <v>0</v>
      </c>
      <c r="R95" s="223">
        <f>Q95*H95</f>
        <v>0</v>
      </c>
      <c r="S95" s="223">
        <v>0</v>
      </c>
      <c r="T95" s="224">
        <f>S95*H95</f>
        <v>0</v>
      </c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  <c r="AR95" s="225" t="s">
        <v>133</v>
      </c>
      <c r="AT95" s="225" t="s">
        <v>129</v>
      </c>
      <c r="AU95" s="225" t="s">
        <v>82</v>
      </c>
      <c r="AY95" s="16" t="s">
        <v>127</v>
      </c>
      <c r="BE95" s="226">
        <f>IF(N95="základní",J95,0)</f>
        <v>0</v>
      </c>
      <c r="BF95" s="226">
        <f>IF(N95="snížená",J95,0)</f>
        <v>0</v>
      </c>
      <c r="BG95" s="226">
        <f>IF(N95="zákl. přenesená",J95,0)</f>
        <v>0</v>
      </c>
      <c r="BH95" s="226">
        <f>IF(N95="sníž. přenesená",J95,0)</f>
        <v>0</v>
      </c>
      <c r="BI95" s="226">
        <f>IF(N95="nulová",J95,0)</f>
        <v>0</v>
      </c>
      <c r="BJ95" s="16" t="s">
        <v>133</v>
      </c>
      <c r="BK95" s="226">
        <f>ROUND(I95*H95,2)</f>
        <v>0</v>
      </c>
      <c r="BL95" s="16" t="s">
        <v>133</v>
      </c>
      <c r="BM95" s="225" t="s">
        <v>342</v>
      </c>
    </row>
    <row r="96" s="13" customFormat="1">
      <c r="A96" s="13"/>
      <c r="B96" s="232"/>
      <c r="C96" s="233"/>
      <c r="D96" s="234" t="s">
        <v>137</v>
      </c>
      <c r="E96" s="235" t="s">
        <v>19</v>
      </c>
      <c r="F96" s="236" t="s">
        <v>80</v>
      </c>
      <c r="G96" s="233"/>
      <c r="H96" s="237">
        <v>1</v>
      </c>
      <c r="I96" s="238"/>
      <c r="J96" s="233"/>
      <c r="K96" s="233"/>
      <c r="L96" s="239"/>
      <c r="M96" s="240"/>
      <c r="N96" s="241"/>
      <c r="O96" s="241"/>
      <c r="P96" s="241"/>
      <c r="Q96" s="241"/>
      <c r="R96" s="241"/>
      <c r="S96" s="241"/>
      <c r="T96" s="242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43" t="s">
        <v>137</v>
      </c>
      <c r="AU96" s="243" t="s">
        <v>82</v>
      </c>
      <c r="AV96" s="13" t="s">
        <v>82</v>
      </c>
      <c r="AW96" s="13" t="s">
        <v>35</v>
      </c>
      <c r="AX96" s="13" t="s">
        <v>80</v>
      </c>
      <c r="AY96" s="243" t="s">
        <v>127</v>
      </c>
    </row>
    <row r="97" s="14" customFormat="1">
      <c r="A97" s="14"/>
      <c r="B97" s="244"/>
      <c r="C97" s="245"/>
      <c r="D97" s="234" t="s">
        <v>137</v>
      </c>
      <c r="E97" s="246" t="s">
        <v>19</v>
      </c>
      <c r="F97" s="247" t="s">
        <v>144</v>
      </c>
      <c r="G97" s="245"/>
      <c r="H97" s="246" t="s">
        <v>19</v>
      </c>
      <c r="I97" s="248"/>
      <c r="J97" s="245"/>
      <c r="K97" s="245"/>
      <c r="L97" s="249"/>
      <c r="M97" s="250"/>
      <c r="N97" s="251"/>
      <c r="O97" s="251"/>
      <c r="P97" s="251"/>
      <c r="Q97" s="251"/>
      <c r="R97" s="251"/>
      <c r="S97" s="251"/>
      <c r="T97" s="252"/>
      <c r="U97" s="14"/>
      <c r="V97" s="14"/>
      <c r="W97" s="14"/>
      <c r="X97" s="14"/>
      <c r="Y97" s="14"/>
      <c r="Z97" s="14"/>
      <c r="AA97" s="14"/>
      <c r="AB97" s="14"/>
      <c r="AC97" s="14"/>
      <c r="AD97" s="14"/>
      <c r="AE97" s="14"/>
      <c r="AT97" s="253" t="s">
        <v>137</v>
      </c>
      <c r="AU97" s="253" t="s">
        <v>82</v>
      </c>
      <c r="AV97" s="14" t="s">
        <v>80</v>
      </c>
      <c r="AW97" s="14" t="s">
        <v>35</v>
      </c>
      <c r="AX97" s="14" t="s">
        <v>73</v>
      </c>
      <c r="AY97" s="253" t="s">
        <v>127</v>
      </c>
    </row>
    <row r="98" s="14" customFormat="1">
      <c r="A98" s="14"/>
      <c r="B98" s="244"/>
      <c r="C98" s="245"/>
      <c r="D98" s="234" t="s">
        <v>137</v>
      </c>
      <c r="E98" s="246" t="s">
        <v>19</v>
      </c>
      <c r="F98" s="247" t="s">
        <v>145</v>
      </c>
      <c r="G98" s="245"/>
      <c r="H98" s="246" t="s">
        <v>19</v>
      </c>
      <c r="I98" s="248"/>
      <c r="J98" s="245"/>
      <c r="K98" s="245"/>
      <c r="L98" s="249"/>
      <c r="M98" s="250"/>
      <c r="N98" s="251"/>
      <c r="O98" s="251"/>
      <c r="P98" s="251"/>
      <c r="Q98" s="251"/>
      <c r="R98" s="251"/>
      <c r="S98" s="251"/>
      <c r="T98" s="252"/>
      <c r="U98" s="14"/>
      <c r="V98" s="14"/>
      <c r="W98" s="14"/>
      <c r="X98" s="14"/>
      <c r="Y98" s="14"/>
      <c r="Z98" s="14"/>
      <c r="AA98" s="14"/>
      <c r="AB98" s="14"/>
      <c r="AC98" s="14"/>
      <c r="AD98" s="14"/>
      <c r="AE98" s="14"/>
      <c r="AT98" s="253" t="s">
        <v>137</v>
      </c>
      <c r="AU98" s="253" t="s">
        <v>82</v>
      </c>
      <c r="AV98" s="14" t="s">
        <v>80</v>
      </c>
      <c r="AW98" s="14" t="s">
        <v>35</v>
      </c>
      <c r="AX98" s="14" t="s">
        <v>73</v>
      </c>
      <c r="AY98" s="253" t="s">
        <v>127</v>
      </c>
    </row>
    <row r="99" s="2" customFormat="1" ht="16.5" customHeight="1">
      <c r="A99" s="37"/>
      <c r="B99" s="38"/>
      <c r="C99" s="213" t="s">
        <v>146</v>
      </c>
      <c r="D99" s="213" t="s">
        <v>129</v>
      </c>
      <c r="E99" s="214" t="s">
        <v>147</v>
      </c>
      <c r="F99" s="215" t="s">
        <v>148</v>
      </c>
      <c r="G99" s="216" t="s">
        <v>149</v>
      </c>
      <c r="H99" s="217">
        <v>500</v>
      </c>
      <c r="I99" s="218"/>
      <c r="J99" s="219">
        <f>ROUND(I99*H99,2)</f>
        <v>0</v>
      </c>
      <c r="K99" s="220"/>
      <c r="L99" s="43"/>
      <c r="M99" s="221" t="s">
        <v>19</v>
      </c>
      <c r="N99" s="222" t="s">
        <v>46</v>
      </c>
      <c r="O99" s="84"/>
      <c r="P99" s="223">
        <f>O99*H99</f>
        <v>0</v>
      </c>
      <c r="Q99" s="223">
        <v>0</v>
      </c>
      <c r="R99" s="223">
        <f>Q99*H99</f>
        <v>0</v>
      </c>
      <c r="S99" s="223">
        <v>0</v>
      </c>
      <c r="T99" s="224">
        <f>S99*H99</f>
        <v>0</v>
      </c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R99" s="225" t="s">
        <v>133</v>
      </c>
      <c r="AT99" s="225" t="s">
        <v>129</v>
      </c>
      <c r="AU99" s="225" t="s">
        <v>82</v>
      </c>
      <c r="AY99" s="16" t="s">
        <v>127</v>
      </c>
      <c r="BE99" s="226">
        <f>IF(N99="základní",J99,0)</f>
        <v>0</v>
      </c>
      <c r="BF99" s="226">
        <f>IF(N99="snížená",J99,0)</f>
        <v>0</v>
      </c>
      <c r="BG99" s="226">
        <f>IF(N99="zákl. přenesená",J99,0)</f>
        <v>0</v>
      </c>
      <c r="BH99" s="226">
        <f>IF(N99="sníž. přenesená",J99,0)</f>
        <v>0</v>
      </c>
      <c r="BI99" s="226">
        <f>IF(N99="nulová",J99,0)</f>
        <v>0</v>
      </c>
      <c r="BJ99" s="16" t="s">
        <v>133</v>
      </c>
      <c r="BK99" s="226">
        <f>ROUND(I99*H99,2)</f>
        <v>0</v>
      </c>
      <c r="BL99" s="16" t="s">
        <v>133</v>
      </c>
      <c r="BM99" s="225" t="s">
        <v>343</v>
      </c>
    </row>
    <row r="100" s="14" customFormat="1">
      <c r="A100" s="14"/>
      <c r="B100" s="244"/>
      <c r="C100" s="245"/>
      <c r="D100" s="234" t="s">
        <v>137</v>
      </c>
      <c r="E100" s="246" t="s">
        <v>19</v>
      </c>
      <c r="F100" s="247" t="s">
        <v>151</v>
      </c>
      <c r="G100" s="245"/>
      <c r="H100" s="246" t="s">
        <v>19</v>
      </c>
      <c r="I100" s="248"/>
      <c r="J100" s="245"/>
      <c r="K100" s="245"/>
      <c r="L100" s="249"/>
      <c r="M100" s="250"/>
      <c r="N100" s="251"/>
      <c r="O100" s="251"/>
      <c r="P100" s="251"/>
      <c r="Q100" s="251"/>
      <c r="R100" s="251"/>
      <c r="S100" s="251"/>
      <c r="T100" s="252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T100" s="253" t="s">
        <v>137</v>
      </c>
      <c r="AU100" s="253" t="s">
        <v>82</v>
      </c>
      <c r="AV100" s="14" t="s">
        <v>80</v>
      </c>
      <c r="AW100" s="14" t="s">
        <v>35</v>
      </c>
      <c r="AX100" s="14" t="s">
        <v>73</v>
      </c>
      <c r="AY100" s="253" t="s">
        <v>127</v>
      </c>
    </row>
    <row r="101" s="14" customFormat="1">
      <c r="A101" s="14"/>
      <c r="B101" s="244"/>
      <c r="C101" s="245"/>
      <c r="D101" s="234" t="s">
        <v>137</v>
      </c>
      <c r="E101" s="246" t="s">
        <v>19</v>
      </c>
      <c r="F101" s="247" t="s">
        <v>152</v>
      </c>
      <c r="G101" s="245"/>
      <c r="H101" s="246" t="s">
        <v>19</v>
      </c>
      <c r="I101" s="248"/>
      <c r="J101" s="245"/>
      <c r="K101" s="245"/>
      <c r="L101" s="249"/>
      <c r="M101" s="250"/>
      <c r="N101" s="251"/>
      <c r="O101" s="251"/>
      <c r="P101" s="251"/>
      <c r="Q101" s="251"/>
      <c r="R101" s="251"/>
      <c r="S101" s="251"/>
      <c r="T101" s="252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T101" s="253" t="s">
        <v>137</v>
      </c>
      <c r="AU101" s="253" t="s">
        <v>82</v>
      </c>
      <c r="AV101" s="14" t="s">
        <v>80</v>
      </c>
      <c r="AW101" s="14" t="s">
        <v>35</v>
      </c>
      <c r="AX101" s="14" t="s">
        <v>73</v>
      </c>
      <c r="AY101" s="253" t="s">
        <v>127</v>
      </c>
    </row>
    <row r="102" s="14" customFormat="1">
      <c r="A102" s="14"/>
      <c r="B102" s="244"/>
      <c r="C102" s="245"/>
      <c r="D102" s="234" t="s">
        <v>137</v>
      </c>
      <c r="E102" s="246" t="s">
        <v>19</v>
      </c>
      <c r="F102" s="247" t="s">
        <v>153</v>
      </c>
      <c r="G102" s="245"/>
      <c r="H102" s="246" t="s">
        <v>19</v>
      </c>
      <c r="I102" s="248"/>
      <c r="J102" s="245"/>
      <c r="K102" s="245"/>
      <c r="L102" s="249"/>
      <c r="M102" s="250"/>
      <c r="N102" s="251"/>
      <c r="O102" s="251"/>
      <c r="P102" s="251"/>
      <c r="Q102" s="251"/>
      <c r="R102" s="251"/>
      <c r="S102" s="251"/>
      <c r="T102" s="252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T102" s="253" t="s">
        <v>137</v>
      </c>
      <c r="AU102" s="253" t="s">
        <v>82</v>
      </c>
      <c r="AV102" s="14" t="s">
        <v>80</v>
      </c>
      <c r="AW102" s="14" t="s">
        <v>35</v>
      </c>
      <c r="AX102" s="14" t="s">
        <v>73</v>
      </c>
      <c r="AY102" s="253" t="s">
        <v>127</v>
      </c>
    </row>
    <row r="103" s="14" customFormat="1">
      <c r="A103" s="14"/>
      <c r="B103" s="244"/>
      <c r="C103" s="245"/>
      <c r="D103" s="234" t="s">
        <v>137</v>
      </c>
      <c r="E103" s="246" t="s">
        <v>19</v>
      </c>
      <c r="F103" s="247" t="s">
        <v>154</v>
      </c>
      <c r="G103" s="245"/>
      <c r="H103" s="246" t="s">
        <v>19</v>
      </c>
      <c r="I103" s="248"/>
      <c r="J103" s="245"/>
      <c r="K103" s="245"/>
      <c r="L103" s="249"/>
      <c r="M103" s="250"/>
      <c r="N103" s="251"/>
      <c r="O103" s="251"/>
      <c r="P103" s="251"/>
      <c r="Q103" s="251"/>
      <c r="R103" s="251"/>
      <c r="S103" s="251"/>
      <c r="T103" s="252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T103" s="253" t="s">
        <v>137</v>
      </c>
      <c r="AU103" s="253" t="s">
        <v>82</v>
      </c>
      <c r="AV103" s="14" t="s">
        <v>80</v>
      </c>
      <c r="AW103" s="14" t="s">
        <v>35</v>
      </c>
      <c r="AX103" s="14" t="s">
        <v>73</v>
      </c>
      <c r="AY103" s="253" t="s">
        <v>127</v>
      </c>
    </row>
    <row r="104" s="14" customFormat="1">
      <c r="A104" s="14"/>
      <c r="B104" s="244"/>
      <c r="C104" s="245"/>
      <c r="D104" s="234" t="s">
        <v>137</v>
      </c>
      <c r="E104" s="246" t="s">
        <v>19</v>
      </c>
      <c r="F104" s="247" t="s">
        <v>155</v>
      </c>
      <c r="G104" s="245"/>
      <c r="H104" s="246" t="s">
        <v>19</v>
      </c>
      <c r="I104" s="248"/>
      <c r="J104" s="245"/>
      <c r="K104" s="245"/>
      <c r="L104" s="249"/>
      <c r="M104" s="250"/>
      <c r="N104" s="251"/>
      <c r="O104" s="251"/>
      <c r="P104" s="251"/>
      <c r="Q104" s="251"/>
      <c r="R104" s="251"/>
      <c r="S104" s="251"/>
      <c r="T104" s="252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T104" s="253" t="s">
        <v>137</v>
      </c>
      <c r="AU104" s="253" t="s">
        <v>82</v>
      </c>
      <c r="AV104" s="14" t="s">
        <v>80</v>
      </c>
      <c r="AW104" s="14" t="s">
        <v>35</v>
      </c>
      <c r="AX104" s="14" t="s">
        <v>73</v>
      </c>
      <c r="AY104" s="253" t="s">
        <v>127</v>
      </c>
    </row>
    <row r="105" s="14" customFormat="1">
      <c r="A105" s="14"/>
      <c r="B105" s="244"/>
      <c r="C105" s="245"/>
      <c r="D105" s="234" t="s">
        <v>137</v>
      </c>
      <c r="E105" s="246" t="s">
        <v>19</v>
      </c>
      <c r="F105" s="247" t="s">
        <v>156</v>
      </c>
      <c r="G105" s="245"/>
      <c r="H105" s="246" t="s">
        <v>19</v>
      </c>
      <c r="I105" s="248"/>
      <c r="J105" s="245"/>
      <c r="K105" s="245"/>
      <c r="L105" s="249"/>
      <c r="M105" s="250"/>
      <c r="N105" s="251"/>
      <c r="O105" s="251"/>
      <c r="P105" s="251"/>
      <c r="Q105" s="251"/>
      <c r="R105" s="251"/>
      <c r="S105" s="251"/>
      <c r="T105" s="252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T105" s="253" t="s">
        <v>137</v>
      </c>
      <c r="AU105" s="253" t="s">
        <v>82</v>
      </c>
      <c r="AV105" s="14" t="s">
        <v>80</v>
      </c>
      <c r="AW105" s="14" t="s">
        <v>35</v>
      </c>
      <c r="AX105" s="14" t="s">
        <v>73</v>
      </c>
      <c r="AY105" s="253" t="s">
        <v>127</v>
      </c>
    </row>
    <row r="106" s="14" customFormat="1">
      <c r="A106" s="14"/>
      <c r="B106" s="244"/>
      <c r="C106" s="245"/>
      <c r="D106" s="234" t="s">
        <v>137</v>
      </c>
      <c r="E106" s="246" t="s">
        <v>19</v>
      </c>
      <c r="F106" s="247" t="s">
        <v>157</v>
      </c>
      <c r="G106" s="245"/>
      <c r="H106" s="246" t="s">
        <v>19</v>
      </c>
      <c r="I106" s="248"/>
      <c r="J106" s="245"/>
      <c r="K106" s="245"/>
      <c r="L106" s="249"/>
      <c r="M106" s="250"/>
      <c r="N106" s="251"/>
      <c r="O106" s="251"/>
      <c r="P106" s="251"/>
      <c r="Q106" s="251"/>
      <c r="R106" s="251"/>
      <c r="S106" s="251"/>
      <c r="T106" s="252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53" t="s">
        <v>137</v>
      </c>
      <c r="AU106" s="253" t="s">
        <v>82</v>
      </c>
      <c r="AV106" s="14" t="s">
        <v>80</v>
      </c>
      <c r="AW106" s="14" t="s">
        <v>35</v>
      </c>
      <c r="AX106" s="14" t="s">
        <v>73</v>
      </c>
      <c r="AY106" s="253" t="s">
        <v>127</v>
      </c>
    </row>
    <row r="107" s="13" customFormat="1">
      <c r="A107" s="13"/>
      <c r="B107" s="232"/>
      <c r="C107" s="233"/>
      <c r="D107" s="234" t="s">
        <v>137</v>
      </c>
      <c r="E107" s="235" t="s">
        <v>19</v>
      </c>
      <c r="F107" s="236" t="s">
        <v>344</v>
      </c>
      <c r="G107" s="233"/>
      <c r="H107" s="237">
        <v>500</v>
      </c>
      <c r="I107" s="238"/>
      <c r="J107" s="233"/>
      <c r="K107" s="233"/>
      <c r="L107" s="239"/>
      <c r="M107" s="240"/>
      <c r="N107" s="241"/>
      <c r="O107" s="241"/>
      <c r="P107" s="241"/>
      <c r="Q107" s="241"/>
      <c r="R107" s="241"/>
      <c r="S107" s="241"/>
      <c r="T107" s="242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43" t="s">
        <v>137</v>
      </c>
      <c r="AU107" s="243" t="s">
        <v>82</v>
      </c>
      <c r="AV107" s="13" t="s">
        <v>82</v>
      </c>
      <c r="AW107" s="13" t="s">
        <v>35</v>
      </c>
      <c r="AX107" s="13" t="s">
        <v>80</v>
      </c>
      <c r="AY107" s="243" t="s">
        <v>127</v>
      </c>
    </row>
    <row r="108" s="2" customFormat="1" ht="37.8" customHeight="1">
      <c r="A108" s="37"/>
      <c r="B108" s="38"/>
      <c r="C108" s="213" t="s">
        <v>133</v>
      </c>
      <c r="D108" s="213" t="s">
        <v>129</v>
      </c>
      <c r="E108" s="214" t="s">
        <v>159</v>
      </c>
      <c r="F108" s="215" t="s">
        <v>160</v>
      </c>
      <c r="G108" s="216" t="s">
        <v>149</v>
      </c>
      <c r="H108" s="217">
        <v>500</v>
      </c>
      <c r="I108" s="218"/>
      <c r="J108" s="219">
        <f>ROUND(I108*H108,2)</f>
        <v>0</v>
      </c>
      <c r="K108" s="220"/>
      <c r="L108" s="43"/>
      <c r="M108" s="221" t="s">
        <v>19</v>
      </c>
      <c r="N108" s="222" t="s">
        <v>46</v>
      </c>
      <c r="O108" s="84"/>
      <c r="P108" s="223">
        <f>O108*H108</f>
        <v>0</v>
      </c>
      <c r="Q108" s="223">
        <v>0</v>
      </c>
      <c r="R108" s="223">
        <f>Q108*H108</f>
        <v>0</v>
      </c>
      <c r="S108" s="223">
        <v>0</v>
      </c>
      <c r="T108" s="224">
        <f>S108*H108</f>
        <v>0</v>
      </c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  <c r="AR108" s="225" t="s">
        <v>133</v>
      </c>
      <c r="AT108" s="225" t="s">
        <v>129</v>
      </c>
      <c r="AU108" s="225" t="s">
        <v>82</v>
      </c>
      <c r="AY108" s="16" t="s">
        <v>127</v>
      </c>
      <c r="BE108" s="226">
        <f>IF(N108="základní",J108,0)</f>
        <v>0</v>
      </c>
      <c r="BF108" s="226">
        <f>IF(N108="snížená",J108,0)</f>
        <v>0</v>
      </c>
      <c r="BG108" s="226">
        <f>IF(N108="zákl. přenesená",J108,0)</f>
        <v>0</v>
      </c>
      <c r="BH108" s="226">
        <f>IF(N108="sníž. přenesená",J108,0)</f>
        <v>0</v>
      </c>
      <c r="BI108" s="226">
        <f>IF(N108="nulová",J108,0)</f>
        <v>0</v>
      </c>
      <c r="BJ108" s="16" t="s">
        <v>133</v>
      </c>
      <c r="BK108" s="226">
        <f>ROUND(I108*H108,2)</f>
        <v>0</v>
      </c>
      <c r="BL108" s="16" t="s">
        <v>133</v>
      </c>
      <c r="BM108" s="225" t="s">
        <v>345</v>
      </c>
    </row>
    <row r="109" s="14" customFormat="1">
      <c r="A109" s="14"/>
      <c r="B109" s="244"/>
      <c r="C109" s="245"/>
      <c r="D109" s="234" t="s">
        <v>137</v>
      </c>
      <c r="E109" s="246" t="s">
        <v>19</v>
      </c>
      <c r="F109" s="247" t="s">
        <v>162</v>
      </c>
      <c r="G109" s="245"/>
      <c r="H109" s="246" t="s">
        <v>19</v>
      </c>
      <c r="I109" s="248"/>
      <c r="J109" s="245"/>
      <c r="K109" s="245"/>
      <c r="L109" s="249"/>
      <c r="M109" s="250"/>
      <c r="N109" s="251"/>
      <c r="O109" s="251"/>
      <c r="P109" s="251"/>
      <c r="Q109" s="251"/>
      <c r="R109" s="251"/>
      <c r="S109" s="251"/>
      <c r="T109" s="252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253" t="s">
        <v>137</v>
      </c>
      <c r="AU109" s="253" t="s">
        <v>82</v>
      </c>
      <c r="AV109" s="14" t="s">
        <v>80</v>
      </c>
      <c r="AW109" s="14" t="s">
        <v>35</v>
      </c>
      <c r="AX109" s="14" t="s">
        <v>73</v>
      </c>
      <c r="AY109" s="253" t="s">
        <v>127</v>
      </c>
    </row>
    <row r="110" s="13" customFormat="1">
      <c r="A110" s="13"/>
      <c r="B110" s="232"/>
      <c r="C110" s="233"/>
      <c r="D110" s="234" t="s">
        <v>137</v>
      </c>
      <c r="E110" s="235" t="s">
        <v>19</v>
      </c>
      <c r="F110" s="236" t="s">
        <v>344</v>
      </c>
      <c r="G110" s="233"/>
      <c r="H110" s="237">
        <v>500</v>
      </c>
      <c r="I110" s="238"/>
      <c r="J110" s="233"/>
      <c r="K110" s="233"/>
      <c r="L110" s="239"/>
      <c r="M110" s="240"/>
      <c r="N110" s="241"/>
      <c r="O110" s="241"/>
      <c r="P110" s="241"/>
      <c r="Q110" s="241"/>
      <c r="R110" s="241"/>
      <c r="S110" s="241"/>
      <c r="T110" s="242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43" t="s">
        <v>137</v>
      </c>
      <c r="AU110" s="243" t="s">
        <v>82</v>
      </c>
      <c r="AV110" s="13" t="s">
        <v>82</v>
      </c>
      <c r="AW110" s="13" t="s">
        <v>35</v>
      </c>
      <c r="AX110" s="13" t="s">
        <v>80</v>
      </c>
      <c r="AY110" s="243" t="s">
        <v>127</v>
      </c>
    </row>
    <row r="111" s="2" customFormat="1" ht="24.15" customHeight="1">
      <c r="A111" s="37"/>
      <c r="B111" s="38"/>
      <c r="C111" s="213" t="s">
        <v>163</v>
      </c>
      <c r="D111" s="213" t="s">
        <v>129</v>
      </c>
      <c r="E111" s="214" t="s">
        <v>164</v>
      </c>
      <c r="F111" s="215" t="s">
        <v>165</v>
      </c>
      <c r="G111" s="216" t="s">
        <v>149</v>
      </c>
      <c r="H111" s="217">
        <v>500</v>
      </c>
      <c r="I111" s="218"/>
      <c r="J111" s="219">
        <f>ROUND(I111*H111,2)</f>
        <v>0</v>
      </c>
      <c r="K111" s="220"/>
      <c r="L111" s="43"/>
      <c r="M111" s="221" t="s">
        <v>19</v>
      </c>
      <c r="N111" s="222" t="s">
        <v>46</v>
      </c>
      <c r="O111" s="84"/>
      <c r="P111" s="223">
        <f>O111*H111</f>
        <v>0</v>
      </c>
      <c r="Q111" s="223">
        <v>0</v>
      </c>
      <c r="R111" s="223">
        <f>Q111*H111</f>
        <v>0</v>
      </c>
      <c r="S111" s="223">
        <v>0</v>
      </c>
      <c r="T111" s="224">
        <f>S111*H111</f>
        <v>0</v>
      </c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  <c r="AR111" s="225" t="s">
        <v>133</v>
      </c>
      <c r="AT111" s="225" t="s">
        <v>129</v>
      </c>
      <c r="AU111" s="225" t="s">
        <v>82</v>
      </c>
      <c r="AY111" s="16" t="s">
        <v>127</v>
      </c>
      <c r="BE111" s="226">
        <f>IF(N111="základní",J111,0)</f>
        <v>0</v>
      </c>
      <c r="BF111" s="226">
        <f>IF(N111="snížená",J111,0)</f>
        <v>0</v>
      </c>
      <c r="BG111" s="226">
        <f>IF(N111="zákl. přenesená",J111,0)</f>
        <v>0</v>
      </c>
      <c r="BH111" s="226">
        <f>IF(N111="sníž. přenesená",J111,0)</f>
        <v>0</v>
      </c>
      <c r="BI111" s="226">
        <f>IF(N111="nulová",J111,0)</f>
        <v>0</v>
      </c>
      <c r="BJ111" s="16" t="s">
        <v>133</v>
      </c>
      <c r="BK111" s="226">
        <f>ROUND(I111*H111,2)</f>
        <v>0</v>
      </c>
      <c r="BL111" s="16" t="s">
        <v>133</v>
      </c>
      <c r="BM111" s="225" t="s">
        <v>346</v>
      </c>
    </row>
    <row r="112" s="2" customFormat="1">
      <c r="A112" s="37"/>
      <c r="B112" s="38"/>
      <c r="C112" s="39"/>
      <c r="D112" s="234" t="s">
        <v>167</v>
      </c>
      <c r="E112" s="39"/>
      <c r="F112" s="254" t="s">
        <v>168</v>
      </c>
      <c r="G112" s="39"/>
      <c r="H112" s="39"/>
      <c r="I112" s="229"/>
      <c r="J112" s="39"/>
      <c r="K112" s="39"/>
      <c r="L112" s="43"/>
      <c r="M112" s="230"/>
      <c r="N112" s="231"/>
      <c r="O112" s="84"/>
      <c r="P112" s="84"/>
      <c r="Q112" s="84"/>
      <c r="R112" s="84"/>
      <c r="S112" s="84"/>
      <c r="T112" s="85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  <c r="AT112" s="16" t="s">
        <v>167</v>
      </c>
      <c r="AU112" s="16" t="s">
        <v>82</v>
      </c>
    </row>
    <row r="113" s="14" customFormat="1">
      <c r="A113" s="14"/>
      <c r="B113" s="244"/>
      <c r="C113" s="245"/>
      <c r="D113" s="234" t="s">
        <v>137</v>
      </c>
      <c r="E113" s="246" t="s">
        <v>19</v>
      </c>
      <c r="F113" s="247" t="s">
        <v>151</v>
      </c>
      <c r="G113" s="245"/>
      <c r="H113" s="246" t="s">
        <v>19</v>
      </c>
      <c r="I113" s="248"/>
      <c r="J113" s="245"/>
      <c r="K113" s="245"/>
      <c r="L113" s="249"/>
      <c r="M113" s="250"/>
      <c r="N113" s="251"/>
      <c r="O113" s="251"/>
      <c r="P113" s="251"/>
      <c r="Q113" s="251"/>
      <c r="R113" s="251"/>
      <c r="S113" s="251"/>
      <c r="T113" s="252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253" t="s">
        <v>137</v>
      </c>
      <c r="AU113" s="253" t="s">
        <v>82</v>
      </c>
      <c r="AV113" s="14" t="s">
        <v>80</v>
      </c>
      <c r="AW113" s="14" t="s">
        <v>35</v>
      </c>
      <c r="AX113" s="14" t="s">
        <v>73</v>
      </c>
      <c r="AY113" s="253" t="s">
        <v>127</v>
      </c>
    </row>
    <row r="114" s="14" customFormat="1">
      <c r="A114" s="14"/>
      <c r="B114" s="244"/>
      <c r="C114" s="245"/>
      <c r="D114" s="234" t="s">
        <v>137</v>
      </c>
      <c r="E114" s="246" t="s">
        <v>19</v>
      </c>
      <c r="F114" s="247" t="s">
        <v>169</v>
      </c>
      <c r="G114" s="245"/>
      <c r="H114" s="246" t="s">
        <v>19</v>
      </c>
      <c r="I114" s="248"/>
      <c r="J114" s="245"/>
      <c r="K114" s="245"/>
      <c r="L114" s="249"/>
      <c r="M114" s="250"/>
      <c r="N114" s="251"/>
      <c r="O114" s="251"/>
      <c r="P114" s="251"/>
      <c r="Q114" s="251"/>
      <c r="R114" s="251"/>
      <c r="S114" s="251"/>
      <c r="T114" s="252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T114" s="253" t="s">
        <v>137</v>
      </c>
      <c r="AU114" s="253" t="s">
        <v>82</v>
      </c>
      <c r="AV114" s="14" t="s">
        <v>80</v>
      </c>
      <c r="AW114" s="14" t="s">
        <v>35</v>
      </c>
      <c r="AX114" s="14" t="s">
        <v>73</v>
      </c>
      <c r="AY114" s="253" t="s">
        <v>127</v>
      </c>
    </row>
    <row r="115" s="14" customFormat="1">
      <c r="A115" s="14"/>
      <c r="B115" s="244"/>
      <c r="C115" s="245"/>
      <c r="D115" s="234" t="s">
        <v>137</v>
      </c>
      <c r="E115" s="246" t="s">
        <v>19</v>
      </c>
      <c r="F115" s="247" t="s">
        <v>170</v>
      </c>
      <c r="G115" s="245"/>
      <c r="H115" s="246" t="s">
        <v>19</v>
      </c>
      <c r="I115" s="248"/>
      <c r="J115" s="245"/>
      <c r="K115" s="245"/>
      <c r="L115" s="249"/>
      <c r="M115" s="250"/>
      <c r="N115" s="251"/>
      <c r="O115" s="251"/>
      <c r="P115" s="251"/>
      <c r="Q115" s="251"/>
      <c r="R115" s="251"/>
      <c r="S115" s="251"/>
      <c r="T115" s="252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253" t="s">
        <v>137</v>
      </c>
      <c r="AU115" s="253" t="s">
        <v>82</v>
      </c>
      <c r="AV115" s="14" t="s">
        <v>80</v>
      </c>
      <c r="AW115" s="14" t="s">
        <v>35</v>
      </c>
      <c r="AX115" s="14" t="s">
        <v>73</v>
      </c>
      <c r="AY115" s="253" t="s">
        <v>127</v>
      </c>
    </row>
    <row r="116" s="14" customFormat="1">
      <c r="A116" s="14"/>
      <c r="B116" s="244"/>
      <c r="C116" s="245"/>
      <c r="D116" s="234" t="s">
        <v>137</v>
      </c>
      <c r="E116" s="246" t="s">
        <v>19</v>
      </c>
      <c r="F116" s="247" t="s">
        <v>171</v>
      </c>
      <c r="G116" s="245"/>
      <c r="H116" s="246" t="s">
        <v>19</v>
      </c>
      <c r="I116" s="248"/>
      <c r="J116" s="245"/>
      <c r="K116" s="245"/>
      <c r="L116" s="249"/>
      <c r="M116" s="250"/>
      <c r="N116" s="251"/>
      <c r="O116" s="251"/>
      <c r="P116" s="251"/>
      <c r="Q116" s="251"/>
      <c r="R116" s="251"/>
      <c r="S116" s="251"/>
      <c r="T116" s="252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T116" s="253" t="s">
        <v>137</v>
      </c>
      <c r="AU116" s="253" t="s">
        <v>82</v>
      </c>
      <c r="AV116" s="14" t="s">
        <v>80</v>
      </c>
      <c r="AW116" s="14" t="s">
        <v>35</v>
      </c>
      <c r="AX116" s="14" t="s">
        <v>73</v>
      </c>
      <c r="AY116" s="253" t="s">
        <v>127</v>
      </c>
    </row>
    <row r="117" s="14" customFormat="1">
      <c r="A117" s="14"/>
      <c r="B117" s="244"/>
      <c r="C117" s="245"/>
      <c r="D117" s="234" t="s">
        <v>137</v>
      </c>
      <c r="E117" s="246" t="s">
        <v>19</v>
      </c>
      <c r="F117" s="247" t="s">
        <v>172</v>
      </c>
      <c r="G117" s="245"/>
      <c r="H117" s="246" t="s">
        <v>19</v>
      </c>
      <c r="I117" s="248"/>
      <c r="J117" s="245"/>
      <c r="K117" s="245"/>
      <c r="L117" s="249"/>
      <c r="M117" s="250"/>
      <c r="N117" s="251"/>
      <c r="O117" s="251"/>
      <c r="P117" s="251"/>
      <c r="Q117" s="251"/>
      <c r="R117" s="251"/>
      <c r="S117" s="251"/>
      <c r="T117" s="252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T117" s="253" t="s">
        <v>137</v>
      </c>
      <c r="AU117" s="253" t="s">
        <v>82</v>
      </c>
      <c r="AV117" s="14" t="s">
        <v>80</v>
      </c>
      <c r="AW117" s="14" t="s">
        <v>35</v>
      </c>
      <c r="AX117" s="14" t="s">
        <v>73</v>
      </c>
      <c r="AY117" s="253" t="s">
        <v>127</v>
      </c>
    </row>
    <row r="118" s="13" customFormat="1">
      <c r="A118" s="13"/>
      <c r="B118" s="232"/>
      <c r="C118" s="233"/>
      <c r="D118" s="234" t="s">
        <v>137</v>
      </c>
      <c r="E118" s="235" t="s">
        <v>19</v>
      </c>
      <c r="F118" s="236" t="s">
        <v>344</v>
      </c>
      <c r="G118" s="233"/>
      <c r="H118" s="237">
        <v>500</v>
      </c>
      <c r="I118" s="238"/>
      <c r="J118" s="233"/>
      <c r="K118" s="233"/>
      <c r="L118" s="239"/>
      <c r="M118" s="240"/>
      <c r="N118" s="241"/>
      <c r="O118" s="241"/>
      <c r="P118" s="241"/>
      <c r="Q118" s="241"/>
      <c r="R118" s="241"/>
      <c r="S118" s="241"/>
      <c r="T118" s="242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43" t="s">
        <v>137</v>
      </c>
      <c r="AU118" s="243" t="s">
        <v>82</v>
      </c>
      <c r="AV118" s="13" t="s">
        <v>82</v>
      </c>
      <c r="AW118" s="13" t="s">
        <v>35</v>
      </c>
      <c r="AX118" s="13" t="s">
        <v>80</v>
      </c>
      <c r="AY118" s="243" t="s">
        <v>127</v>
      </c>
    </row>
    <row r="119" s="14" customFormat="1">
      <c r="A119" s="14"/>
      <c r="B119" s="244"/>
      <c r="C119" s="245"/>
      <c r="D119" s="234" t="s">
        <v>137</v>
      </c>
      <c r="E119" s="246" t="s">
        <v>19</v>
      </c>
      <c r="F119" s="247" t="s">
        <v>173</v>
      </c>
      <c r="G119" s="245"/>
      <c r="H119" s="246" t="s">
        <v>19</v>
      </c>
      <c r="I119" s="248"/>
      <c r="J119" s="245"/>
      <c r="K119" s="245"/>
      <c r="L119" s="249"/>
      <c r="M119" s="250"/>
      <c r="N119" s="251"/>
      <c r="O119" s="251"/>
      <c r="P119" s="251"/>
      <c r="Q119" s="251"/>
      <c r="R119" s="251"/>
      <c r="S119" s="251"/>
      <c r="T119" s="252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T119" s="253" t="s">
        <v>137</v>
      </c>
      <c r="AU119" s="253" t="s">
        <v>82</v>
      </c>
      <c r="AV119" s="14" t="s">
        <v>80</v>
      </c>
      <c r="AW119" s="14" t="s">
        <v>35</v>
      </c>
      <c r="AX119" s="14" t="s">
        <v>73</v>
      </c>
      <c r="AY119" s="253" t="s">
        <v>127</v>
      </c>
    </row>
    <row r="120" s="14" customFormat="1">
      <c r="A120" s="14"/>
      <c r="B120" s="244"/>
      <c r="C120" s="245"/>
      <c r="D120" s="234" t="s">
        <v>137</v>
      </c>
      <c r="E120" s="246" t="s">
        <v>19</v>
      </c>
      <c r="F120" s="247" t="s">
        <v>318</v>
      </c>
      <c r="G120" s="245"/>
      <c r="H120" s="246" t="s">
        <v>19</v>
      </c>
      <c r="I120" s="248"/>
      <c r="J120" s="245"/>
      <c r="K120" s="245"/>
      <c r="L120" s="249"/>
      <c r="M120" s="250"/>
      <c r="N120" s="251"/>
      <c r="O120" s="251"/>
      <c r="P120" s="251"/>
      <c r="Q120" s="251"/>
      <c r="R120" s="251"/>
      <c r="S120" s="251"/>
      <c r="T120" s="252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T120" s="253" t="s">
        <v>137</v>
      </c>
      <c r="AU120" s="253" t="s">
        <v>82</v>
      </c>
      <c r="AV120" s="14" t="s">
        <v>80</v>
      </c>
      <c r="AW120" s="14" t="s">
        <v>35</v>
      </c>
      <c r="AX120" s="14" t="s">
        <v>73</v>
      </c>
      <c r="AY120" s="253" t="s">
        <v>127</v>
      </c>
    </row>
    <row r="121" s="2" customFormat="1" ht="44.25" customHeight="1">
      <c r="A121" s="37"/>
      <c r="B121" s="38"/>
      <c r="C121" s="213" t="s">
        <v>176</v>
      </c>
      <c r="D121" s="213" t="s">
        <v>129</v>
      </c>
      <c r="E121" s="214" t="s">
        <v>177</v>
      </c>
      <c r="F121" s="215" t="s">
        <v>178</v>
      </c>
      <c r="G121" s="216" t="s">
        <v>179</v>
      </c>
      <c r="H121" s="217">
        <v>20</v>
      </c>
      <c r="I121" s="218"/>
      <c r="J121" s="219">
        <f>ROUND(I121*H121,2)</f>
        <v>0</v>
      </c>
      <c r="K121" s="220"/>
      <c r="L121" s="43"/>
      <c r="M121" s="221" t="s">
        <v>19</v>
      </c>
      <c r="N121" s="222" t="s">
        <v>46</v>
      </c>
      <c r="O121" s="84"/>
      <c r="P121" s="223">
        <f>O121*H121</f>
        <v>0</v>
      </c>
      <c r="Q121" s="223">
        <v>0</v>
      </c>
      <c r="R121" s="223">
        <f>Q121*H121</f>
        <v>0</v>
      </c>
      <c r="S121" s="223">
        <v>0</v>
      </c>
      <c r="T121" s="224">
        <f>S121*H121</f>
        <v>0</v>
      </c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R121" s="225" t="s">
        <v>133</v>
      </c>
      <c r="AT121" s="225" t="s">
        <v>129</v>
      </c>
      <c r="AU121" s="225" t="s">
        <v>82</v>
      </c>
      <c r="AY121" s="16" t="s">
        <v>127</v>
      </c>
      <c r="BE121" s="226">
        <f>IF(N121="základní",J121,0)</f>
        <v>0</v>
      </c>
      <c r="BF121" s="226">
        <f>IF(N121="snížená",J121,0)</f>
        <v>0</v>
      </c>
      <c r="BG121" s="226">
        <f>IF(N121="zákl. přenesená",J121,0)</f>
        <v>0</v>
      </c>
      <c r="BH121" s="226">
        <f>IF(N121="sníž. přenesená",J121,0)</f>
        <v>0</v>
      </c>
      <c r="BI121" s="226">
        <f>IF(N121="nulová",J121,0)</f>
        <v>0</v>
      </c>
      <c r="BJ121" s="16" t="s">
        <v>133</v>
      </c>
      <c r="BK121" s="226">
        <f>ROUND(I121*H121,2)</f>
        <v>0</v>
      </c>
      <c r="BL121" s="16" t="s">
        <v>133</v>
      </c>
      <c r="BM121" s="225" t="s">
        <v>347</v>
      </c>
    </row>
    <row r="122" s="2" customFormat="1">
      <c r="A122" s="37"/>
      <c r="B122" s="38"/>
      <c r="C122" s="39"/>
      <c r="D122" s="227" t="s">
        <v>135</v>
      </c>
      <c r="E122" s="39"/>
      <c r="F122" s="228" t="s">
        <v>181</v>
      </c>
      <c r="G122" s="39"/>
      <c r="H122" s="39"/>
      <c r="I122" s="229"/>
      <c r="J122" s="39"/>
      <c r="K122" s="39"/>
      <c r="L122" s="43"/>
      <c r="M122" s="230"/>
      <c r="N122" s="231"/>
      <c r="O122" s="84"/>
      <c r="P122" s="84"/>
      <c r="Q122" s="84"/>
      <c r="R122" s="84"/>
      <c r="S122" s="84"/>
      <c r="T122" s="85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T122" s="16" t="s">
        <v>135</v>
      </c>
      <c r="AU122" s="16" t="s">
        <v>82</v>
      </c>
    </row>
    <row r="123" s="13" customFormat="1">
      <c r="A123" s="13"/>
      <c r="B123" s="232"/>
      <c r="C123" s="233"/>
      <c r="D123" s="234" t="s">
        <v>137</v>
      </c>
      <c r="E123" s="235" t="s">
        <v>19</v>
      </c>
      <c r="F123" s="236" t="s">
        <v>348</v>
      </c>
      <c r="G123" s="233"/>
      <c r="H123" s="237">
        <v>20</v>
      </c>
      <c r="I123" s="238"/>
      <c r="J123" s="233"/>
      <c r="K123" s="233"/>
      <c r="L123" s="239"/>
      <c r="M123" s="240"/>
      <c r="N123" s="241"/>
      <c r="O123" s="241"/>
      <c r="P123" s="241"/>
      <c r="Q123" s="241"/>
      <c r="R123" s="241"/>
      <c r="S123" s="241"/>
      <c r="T123" s="242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43" t="s">
        <v>137</v>
      </c>
      <c r="AU123" s="243" t="s">
        <v>82</v>
      </c>
      <c r="AV123" s="13" t="s">
        <v>82</v>
      </c>
      <c r="AW123" s="13" t="s">
        <v>35</v>
      </c>
      <c r="AX123" s="13" t="s">
        <v>80</v>
      </c>
      <c r="AY123" s="243" t="s">
        <v>127</v>
      </c>
    </row>
    <row r="124" s="14" customFormat="1">
      <c r="A124" s="14"/>
      <c r="B124" s="244"/>
      <c r="C124" s="245"/>
      <c r="D124" s="234" t="s">
        <v>137</v>
      </c>
      <c r="E124" s="246" t="s">
        <v>19</v>
      </c>
      <c r="F124" s="247" t="s">
        <v>183</v>
      </c>
      <c r="G124" s="245"/>
      <c r="H124" s="246" t="s">
        <v>19</v>
      </c>
      <c r="I124" s="248"/>
      <c r="J124" s="245"/>
      <c r="K124" s="245"/>
      <c r="L124" s="249"/>
      <c r="M124" s="250"/>
      <c r="N124" s="251"/>
      <c r="O124" s="251"/>
      <c r="P124" s="251"/>
      <c r="Q124" s="251"/>
      <c r="R124" s="251"/>
      <c r="S124" s="251"/>
      <c r="T124" s="252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53" t="s">
        <v>137</v>
      </c>
      <c r="AU124" s="253" t="s">
        <v>82</v>
      </c>
      <c r="AV124" s="14" t="s">
        <v>80</v>
      </c>
      <c r="AW124" s="14" t="s">
        <v>35</v>
      </c>
      <c r="AX124" s="14" t="s">
        <v>73</v>
      </c>
      <c r="AY124" s="253" t="s">
        <v>127</v>
      </c>
    </row>
    <row r="125" s="14" customFormat="1">
      <c r="A125" s="14"/>
      <c r="B125" s="244"/>
      <c r="C125" s="245"/>
      <c r="D125" s="234" t="s">
        <v>137</v>
      </c>
      <c r="E125" s="246" t="s">
        <v>19</v>
      </c>
      <c r="F125" s="247" t="s">
        <v>184</v>
      </c>
      <c r="G125" s="245"/>
      <c r="H125" s="246" t="s">
        <v>19</v>
      </c>
      <c r="I125" s="248"/>
      <c r="J125" s="245"/>
      <c r="K125" s="245"/>
      <c r="L125" s="249"/>
      <c r="M125" s="250"/>
      <c r="N125" s="251"/>
      <c r="O125" s="251"/>
      <c r="P125" s="251"/>
      <c r="Q125" s="251"/>
      <c r="R125" s="251"/>
      <c r="S125" s="251"/>
      <c r="T125" s="252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253" t="s">
        <v>137</v>
      </c>
      <c r="AU125" s="253" t="s">
        <v>82</v>
      </c>
      <c r="AV125" s="14" t="s">
        <v>80</v>
      </c>
      <c r="AW125" s="14" t="s">
        <v>35</v>
      </c>
      <c r="AX125" s="14" t="s">
        <v>73</v>
      </c>
      <c r="AY125" s="253" t="s">
        <v>127</v>
      </c>
    </row>
    <row r="126" s="12" customFormat="1" ht="22.8" customHeight="1">
      <c r="A126" s="12"/>
      <c r="B126" s="197"/>
      <c r="C126" s="198"/>
      <c r="D126" s="199" t="s">
        <v>72</v>
      </c>
      <c r="E126" s="211" t="s">
        <v>185</v>
      </c>
      <c r="F126" s="211" t="s">
        <v>186</v>
      </c>
      <c r="G126" s="198"/>
      <c r="H126" s="198"/>
      <c r="I126" s="201"/>
      <c r="J126" s="212">
        <f>BK126</f>
        <v>0</v>
      </c>
      <c r="K126" s="198"/>
      <c r="L126" s="203"/>
      <c r="M126" s="204"/>
      <c r="N126" s="205"/>
      <c r="O126" s="205"/>
      <c r="P126" s="206">
        <f>SUM(P127:P139)</f>
        <v>0</v>
      </c>
      <c r="Q126" s="205"/>
      <c r="R126" s="206">
        <f>SUM(R127:R139)</f>
        <v>0</v>
      </c>
      <c r="S126" s="205"/>
      <c r="T126" s="207">
        <f>SUM(T127:T139)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08" t="s">
        <v>80</v>
      </c>
      <c r="AT126" s="209" t="s">
        <v>72</v>
      </c>
      <c r="AU126" s="209" t="s">
        <v>80</v>
      </c>
      <c r="AY126" s="208" t="s">
        <v>127</v>
      </c>
      <c r="BK126" s="210">
        <f>SUM(BK127:BK139)</f>
        <v>0</v>
      </c>
    </row>
    <row r="127" s="2" customFormat="1" ht="16.5" customHeight="1">
      <c r="A127" s="37"/>
      <c r="B127" s="38"/>
      <c r="C127" s="213" t="s">
        <v>261</v>
      </c>
      <c r="D127" s="213" t="s">
        <v>129</v>
      </c>
      <c r="E127" s="214" t="s">
        <v>187</v>
      </c>
      <c r="F127" s="215" t="s">
        <v>188</v>
      </c>
      <c r="G127" s="216" t="s">
        <v>149</v>
      </c>
      <c r="H127" s="217">
        <v>-500</v>
      </c>
      <c r="I127" s="218"/>
      <c r="J127" s="219">
        <f>ROUND(I127*H127,2)</f>
        <v>0</v>
      </c>
      <c r="K127" s="220"/>
      <c r="L127" s="43"/>
      <c r="M127" s="221" t="s">
        <v>19</v>
      </c>
      <c r="N127" s="222" t="s">
        <v>46</v>
      </c>
      <c r="O127" s="84"/>
      <c r="P127" s="223">
        <f>O127*H127</f>
        <v>0</v>
      </c>
      <c r="Q127" s="223">
        <v>0</v>
      </c>
      <c r="R127" s="223">
        <f>Q127*H127</f>
        <v>0</v>
      </c>
      <c r="S127" s="223">
        <v>0</v>
      </c>
      <c r="T127" s="224">
        <f>S127*H127</f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225" t="s">
        <v>133</v>
      </c>
      <c r="AT127" s="225" t="s">
        <v>129</v>
      </c>
      <c r="AU127" s="225" t="s">
        <v>82</v>
      </c>
      <c r="AY127" s="16" t="s">
        <v>127</v>
      </c>
      <c r="BE127" s="226">
        <f>IF(N127="základní",J127,0)</f>
        <v>0</v>
      </c>
      <c r="BF127" s="226">
        <f>IF(N127="snížená",J127,0)</f>
        <v>0</v>
      </c>
      <c r="BG127" s="226">
        <f>IF(N127="zákl. přenesená",J127,0)</f>
        <v>0</v>
      </c>
      <c r="BH127" s="226">
        <f>IF(N127="sníž. přenesená",J127,0)</f>
        <v>0</v>
      </c>
      <c r="BI127" s="226">
        <f>IF(N127="nulová",J127,0)</f>
        <v>0</v>
      </c>
      <c r="BJ127" s="16" t="s">
        <v>133</v>
      </c>
      <c r="BK127" s="226">
        <f>ROUND(I127*H127,2)</f>
        <v>0</v>
      </c>
      <c r="BL127" s="16" t="s">
        <v>133</v>
      </c>
      <c r="BM127" s="225" t="s">
        <v>349</v>
      </c>
    </row>
    <row r="128" s="14" customFormat="1">
      <c r="A128" s="14"/>
      <c r="B128" s="244"/>
      <c r="C128" s="245"/>
      <c r="D128" s="234" t="s">
        <v>137</v>
      </c>
      <c r="E128" s="246" t="s">
        <v>19</v>
      </c>
      <c r="F128" s="247" t="s">
        <v>151</v>
      </c>
      <c r="G128" s="245"/>
      <c r="H128" s="246" t="s">
        <v>19</v>
      </c>
      <c r="I128" s="248"/>
      <c r="J128" s="245"/>
      <c r="K128" s="245"/>
      <c r="L128" s="249"/>
      <c r="M128" s="250"/>
      <c r="N128" s="251"/>
      <c r="O128" s="251"/>
      <c r="P128" s="251"/>
      <c r="Q128" s="251"/>
      <c r="R128" s="251"/>
      <c r="S128" s="251"/>
      <c r="T128" s="252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53" t="s">
        <v>137</v>
      </c>
      <c r="AU128" s="253" t="s">
        <v>82</v>
      </c>
      <c r="AV128" s="14" t="s">
        <v>80</v>
      </c>
      <c r="AW128" s="14" t="s">
        <v>35</v>
      </c>
      <c r="AX128" s="14" t="s">
        <v>73</v>
      </c>
      <c r="AY128" s="253" t="s">
        <v>127</v>
      </c>
    </row>
    <row r="129" s="14" customFormat="1">
      <c r="A129" s="14"/>
      <c r="B129" s="244"/>
      <c r="C129" s="245"/>
      <c r="D129" s="234" t="s">
        <v>137</v>
      </c>
      <c r="E129" s="246" t="s">
        <v>19</v>
      </c>
      <c r="F129" s="247" t="s">
        <v>190</v>
      </c>
      <c r="G129" s="245"/>
      <c r="H129" s="246" t="s">
        <v>19</v>
      </c>
      <c r="I129" s="248"/>
      <c r="J129" s="245"/>
      <c r="K129" s="245"/>
      <c r="L129" s="249"/>
      <c r="M129" s="250"/>
      <c r="N129" s="251"/>
      <c r="O129" s="251"/>
      <c r="P129" s="251"/>
      <c r="Q129" s="251"/>
      <c r="R129" s="251"/>
      <c r="S129" s="251"/>
      <c r="T129" s="252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53" t="s">
        <v>137</v>
      </c>
      <c r="AU129" s="253" t="s">
        <v>82</v>
      </c>
      <c r="AV129" s="14" t="s">
        <v>80</v>
      </c>
      <c r="AW129" s="14" t="s">
        <v>35</v>
      </c>
      <c r="AX129" s="14" t="s">
        <v>73</v>
      </c>
      <c r="AY129" s="253" t="s">
        <v>127</v>
      </c>
    </row>
    <row r="130" s="14" customFormat="1">
      <c r="A130" s="14"/>
      <c r="B130" s="244"/>
      <c r="C130" s="245"/>
      <c r="D130" s="234" t="s">
        <v>137</v>
      </c>
      <c r="E130" s="246" t="s">
        <v>19</v>
      </c>
      <c r="F130" s="247" t="s">
        <v>191</v>
      </c>
      <c r="G130" s="245"/>
      <c r="H130" s="246" t="s">
        <v>19</v>
      </c>
      <c r="I130" s="248"/>
      <c r="J130" s="245"/>
      <c r="K130" s="245"/>
      <c r="L130" s="249"/>
      <c r="M130" s="250"/>
      <c r="N130" s="251"/>
      <c r="O130" s="251"/>
      <c r="P130" s="251"/>
      <c r="Q130" s="251"/>
      <c r="R130" s="251"/>
      <c r="S130" s="251"/>
      <c r="T130" s="252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53" t="s">
        <v>137</v>
      </c>
      <c r="AU130" s="253" t="s">
        <v>82</v>
      </c>
      <c r="AV130" s="14" t="s">
        <v>80</v>
      </c>
      <c r="AW130" s="14" t="s">
        <v>35</v>
      </c>
      <c r="AX130" s="14" t="s">
        <v>73</v>
      </c>
      <c r="AY130" s="253" t="s">
        <v>127</v>
      </c>
    </row>
    <row r="131" s="14" customFormat="1">
      <c r="A131" s="14"/>
      <c r="B131" s="244"/>
      <c r="C131" s="245"/>
      <c r="D131" s="234" t="s">
        <v>137</v>
      </c>
      <c r="E131" s="246" t="s">
        <v>19</v>
      </c>
      <c r="F131" s="247" t="s">
        <v>192</v>
      </c>
      <c r="G131" s="245"/>
      <c r="H131" s="246" t="s">
        <v>19</v>
      </c>
      <c r="I131" s="248"/>
      <c r="J131" s="245"/>
      <c r="K131" s="245"/>
      <c r="L131" s="249"/>
      <c r="M131" s="250"/>
      <c r="N131" s="251"/>
      <c r="O131" s="251"/>
      <c r="P131" s="251"/>
      <c r="Q131" s="251"/>
      <c r="R131" s="251"/>
      <c r="S131" s="251"/>
      <c r="T131" s="252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53" t="s">
        <v>137</v>
      </c>
      <c r="AU131" s="253" t="s">
        <v>82</v>
      </c>
      <c r="AV131" s="14" t="s">
        <v>80</v>
      </c>
      <c r="AW131" s="14" t="s">
        <v>35</v>
      </c>
      <c r="AX131" s="14" t="s">
        <v>73</v>
      </c>
      <c r="AY131" s="253" t="s">
        <v>127</v>
      </c>
    </row>
    <row r="132" s="14" customFormat="1">
      <c r="A132" s="14"/>
      <c r="B132" s="244"/>
      <c r="C132" s="245"/>
      <c r="D132" s="234" t="s">
        <v>137</v>
      </c>
      <c r="E132" s="246" t="s">
        <v>19</v>
      </c>
      <c r="F132" s="247" t="s">
        <v>193</v>
      </c>
      <c r="G132" s="245"/>
      <c r="H132" s="246" t="s">
        <v>19</v>
      </c>
      <c r="I132" s="248"/>
      <c r="J132" s="245"/>
      <c r="K132" s="245"/>
      <c r="L132" s="249"/>
      <c r="M132" s="250"/>
      <c r="N132" s="251"/>
      <c r="O132" s="251"/>
      <c r="P132" s="251"/>
      <c r="Q132" s="251"/>
      <c r="R132" s="251"/>
      <c r="S132" s="251"/>
      <c r="T132" s="252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53" t="s">
        <v>137</v>
      </c>
      <c r="AU132" s="253" t="s">
        <v>82</v>
      </c>
      <c r="AV132" s="14" t="s">
        <v>80</v>
      </c>
      <c r="AW132" s="14" t="s">
        <v>35</v>
      </c>
      <c r="AX132" s="14" t="s">
        <v>73</v>
      </c>
      <c r="AY132" s="253" t="s">
        <v>127</v>
      </c>
    </row>
    <row r="133" s="14" customFormat="1">
      <c r="A133" s="14"/>
      <c r="B133" s="244"/>
      <c r="C133" s="245"/>
      <c r="D133" s="234" t="s">
        <v>137</v>
      </c>
      <c r="E133" s="246" t="s">
        <v>19</v>
      </c>
      <c r="F133" s="247" t="s">
        <v>194</v>
      </c>
      <c r="G133" s="245"/>
      <c r="H133" s="246" t="s">
        <v>19</v>
      </c>
      <c r="I133" s="248"/>
      <c r="J133" s="245"/>
      <c r="K133" s="245"/>
      <c r="L133" s="249"/>
      <c r="M133" s="250"/>
      <c r="N133" s="251"/>
      <c r="O133" s="251"/>
      <c r="P133" s="251"/>
      <c r="Q133" s="251"/>
      <c r="R133" s="251"/>
      <c r="S133" s="251"/>
      <c r="T133" s="252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53" t="s">
        <v>137</v>
      </c>
      <c r="AU133" s="253" t="s">
        <v>82</v>
      </c>
      <c r="AV133" s="14" t="s">
        <v>80</v>
      </c>
      <c r="AW133" s="14" t="s">
        <v>35</v>
      </c>
      <c r="AX133" s="14" t="s">
        <v>73</v>
      </c>
      <c r="AY133" s="253" t="s">
        <v>127</v>
      </c>
    </row>
    <row r="134" s="14" customFormat="1">
      <c r="A134" s="14"/>
      <c r="B134" s="244"/>
      <c r="C134" s="245"/>
      <c r="D134" s="234" t="s">
        <v>137</v>
      </c>
      <c r="E134" s="246" t="s">
        <v>19</v>
      </c>
      <c r="F134" s="247" t="s">
        <v>195</v>
      </c>
      <c r="G134" s="245"/>
      <c r="H134" s="246" t="s">
        <v>19</v>
      </c>
      <c r="I134" s="248"/>
      <c r="J134" s="245"/>
      <c r="K134" s="245"/>
      <c r="L134" s="249"/>
      <c r="M134" s="250"/>
      <c r="N134" s="251"/>
      <c r="O134" s="251"/>
      <c r="P134" s="251"/>
      <c r="Q134" s="251"/>
      <c r="R134" s="251"/>
      <c r="S134" s="251"/>
      <c r="T134" s="252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53" t="s">
        <v>137</v>
      </c>
      <c r="AU134" s="253" t="s">
        <v>82</v>
      </c>
      <c r="AV134" s="14" t="s">
        <v>80</v>
      </c>
      <c r="AW134" s="14" t="s">
        <v>35</v>
      </c>
      <c r="AX134" s="14" t="s">
        <v>73</v>
      </c>
      <c r="AY134" s="253" t="s">
        <v>127</v>
      </c>
    </row>
    <row r="135" s="14" customFormat="1">
      <c r="A135" s="14"/>
      <c r="B135" s="244"/>
      <c r="C135" s="245"/>
      <c r="D135" s="234" t="s">
        <v>137</v>
      </c>
      <c r="E135" s="246" t="s">
        <v>19</v>
      </c>
      <c r="F135" s="247" t="s">
        <v>196</v>
      </c>
      <c r="G135" s="245"/>
      <c r="H135" s="246" t="s">
        <v>19</v>
      </c>
      <c r="I135" s="248"/>
      <c r="J135" s="245"/>
      <c r="K135" s="245"/>
      <c r="L135" s="249"/>
      <c r="M135" s="250"/>
      <c r="N135" s="251"/>
      <c r="O135" s="251"/>
      <c r="P135" s="251"/>
      <c r="Q135" s="251"/>
      <c r="R135" s="251"/>
      <c r="S135" s="251"/>
      <c r="T135" s="252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53" t="s">
        <v>137</v>
      </c>
      <c r="AU135" s="253" t="s">
        <v>82</v>
      </c>
      <c r="AV135" s="14" t="s">
        <v>80</v>
      </c>
      <c r="AW135" s="14" t="s">
        <v>35</v>
      </c>
      <c r="AX135" s="14" t="s">
        <v>73</v>
      </c>
      <c r="AY135" s="253" t="s">
        <v>127</v>
      </c>
    </row>
    <row r="136" s="14" customFormat="1">
      <c r="A136" s="14"/>
      <c r="B136" s="244"/>
      <c r="C136" s="245"/>
      <c r="D136" s="234" t="s">
        <v>137</v>
      </c>
      <c r="E136" s="246" t="s">
        <v>19</v>
      </c>
      <c r="F136" s="247" t="s">
        <v>197</v>
      </c>
      <c r="G136" s="245"/>
      <c r="H136" s="246" t="s">
        <v>19</v>
      </c>
      <c r="I136" s="248"/>
      <c r="J136" s="245"/>
      <c r="K136" s="245"/>
      <c r="L136" s="249"/>
      <c r="M136" s="250"/>
      <c r="N136" s="251"/>
      <c r="O136" s="251"/>
      <c r="P136" s="251"/>
      <c r="Q136" s="251"/>
      <c r="R136" s="251"/>
      <c r="S136" s="251"/>
      <c r="T136" s="252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53" t="s">
        <v>137</v>
      </c>
      <c r="AU136" s="253" t="s">
        <v>82</v>
      </c>
      <c r="AV136" s="14" t="s">
        <v>80</v>
      </c>
      <c r="AW136" s="14" t="s">
        <v>35</v>
      </c>
      <c r="AX136" s="14" t="s">
        <v>73</v>
      </c>
      <c r="AY136" s="253" t="s">
        <v>127</v>
      </c>
    </row>
    <row r="137" s="14" customFormat="1">
      <c r="A137" s="14"/>
      <c r="B137" s="244"/>
      <c r="C137" s="245"/>
      <c r="D137" s="234" t="s">
        <v>137</v>
      </c>
      <c r="E137" s="246" t="s">
        <v>19</v>
      </c>
      <c r="F137" s="247" t="s">
        <v>198</v>
      </c>
      <c r="G137" s="245"/>
      <c r="H137" s="246" t="s">
        <v>19</v>
      </c>
      <c r="I137" s="248"/>
      <c r="J137" s="245"/>
      <c r="K137" s="245"/>
      <c r="L137" s="249"/>
      <c r="M137" s="250"/>
      <c r="N137" s="251"/>
      <c r="O137" s="251"/>
      <c r="P137" s="251"/>
      <c r="Q137" s="251"/>
      <c r="R137" s="251"/>
      <c r="S137" s="251"/>
      <c r="T137" s="252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53" t="s">
        <v>137</v>
      </c>
      <c r="AU137" s="253" t="s">
        <v>82</v>
      </c>
      <c r="AV137" s="14" t="s">
        <v>80</v>
      </c>
      <c r="AW137" s="14" t="s">
        <v>35</v>
      </c>
      <c r="AX137" s="14" t="s">
        <v>73</v>
      </c>
      <c r="AY137" s="253" t="s">
        <v>127</v>
      </c>
    </row>
    <row r="138" s="13" customFormat="1">
      <c r="A138" s="13"/>
      <c r="B138" s="232"/>
      <c r="C138" s="233"/>
      <c r="D138" s="234" t="s">
        <v>137</v>
      </c>
      <c r="E138" s="235" t="s">
        <v>19</v>
      </c>
      <c r="F138" s="236" t="s">
        <v>350</v>
      </c>
      <c r="G138" s="233"/>
      <c r="H138" s="237">
        <v>-500</v>
      </c>
      <c r="I138" s="238"/>
      <c r="J138" s="233"/>
      <c r="K138" s="233"/>
      <c r="L138" s="239"/>
      <c r="M138" s="240"/>
      <c r="N138" s="241"/>
      <c r="O138" s="241"/>
      <c r="P138" s="241"/>
      <c r="Q138" s="241"/>
      <c r="R138" s="241"/>
      <c r="S138" s="241"/>
      <c r="T138" s="242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3" t="s">
        <v>137</v>
      </c>
      <c r="AU138" s="243" t="s">
        <v>82</v>
      </c>
      <c r="AV138" s="13" t="s">
        <v>82</v>
      </c>
      <c r="AW138" s="13" t="s">
        <v>35</v>
      </c>
      <c r="AX138" s="13" t="s">
        <v>80</v>
      </c>
      <c r="AY138" s="243" t="s">
        <v>127</v>
      </c>
    </row>
    <row r="139" s="14" customFormat="1">
      <c r="A139" s="14"/>
      <c r="B139" s="244"/>
      <c r="C139" s="245"/>
      <c r="D139" s="234" t="s">
        <v>137</v>
      </c>
      <c r="E139" s="246" t="s">
        <v>19</v>
      </c>
      <c r="F139" s="247" t="s">
        <v>200</v>
      </c>
      <c r="G139" s="245"/>
      <c r="H139" s="246" t="s">
        <v>19</v>
      </c>
      <c r="I139" s="248"/>
      <c r="J139" s="245"/>
      <c r="K139" s="245"/>
      <c r="L139" s="249"/>
      <c r="M139" s="255"/>
      <c r="N139" s="256"/>
      <c r="O139" s="256"/>
      <c r="P139" s="256"/>
      <c r="Q139" s="256"/>
      <c r="R139" s="256"/>
      <c r="S139" s="256"/>
      <c r="T139" s="257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53" t="s">
        <v>137</v>
      </c>
      <c r="AU139" s="253" t="s">
        <v>82</v>
      </c>
      <c r="AV139" s="14" t="s">
        <v>80</v>
      </c>
      <c r="AW139" s="14" t="s">
        <v>35</v>
      </c>
      <c r="AX139" s="14" t="s">
        <v>73</v>
      </c>
      <c r="AY139" s="253" t="s">
        <v>127</v>
      </c>
    </row>
    <row r="140" s="2" customFormat="1" ht="6.96" customHeight="1">
      <c r="A140" s="37"/>
      <c r="B140" s="59"/>
      <c r="C140" s="60"/>
      <c r="D140" s="60"/>
      <c r="E140" s="60"/>
      <c r="F140" s="60"/>
      <c r="G140" s="60"/>
      <c r="H140" s="60"/>
      <c r="I140" s="60"/>
      <c r="J140" s="60"/>
      <c r="K140" s="60"/>
      <c r="L140" s="43"/>
      <c r="M140" s="37"/>
      <c r="O140" s="37"/>
      <c r="P140" s="37"/>
      <c r="Q140" s="37"/>
      <c r="R140" s="37"/>
      <c r="S140" s="37"/>
      <c r="T140" s="37"/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</row>
  </sheetData>
  <sheetProtection sheet="1" autoFilter="0" formatColumns="0" formatRows="0" objects="1" scenarios="1" spinCount="100000" saltValue="gF43qY7U2Krl6aeQRMXeX84TNS/992R1I9nAvLyZKfIDJunhIe6LM6uiTl2BVaJX7H3N0OJ4jzhOpBhJ8kyREA==" hashValue="MbKsBf9teF2ZMLrEKA8TAyOZc+awKV3eBnVVzE5M7quOEcIUo0Idir0oxW+T7ouASQoPgcF2PQQ/4u8O2t0i9Q==" algorithmName="SHA-512" password="CC35"/>
  <autoFilter ref="C87:K139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6:H76"/>
    <mergeCell ref="E78:H78"/>
    <mergeCell ref="E80:H80"/>
    <mergeCell ref="L2:V2"/>
  </mergeCells>
  <hyperlinks>
    <hyperlink ref="F92" r:id="rId1" display="https://podminky.urs.cz/item/CS_URS_2025_01/111103202"/>
    <hyperlink ref="F122" r:id="rId2" display="https://podminky.urs.cz/item/CS_URS_2025_01/11121120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3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99</v>
      </c>
    </row>
    <row r="3" hidden="1" s="1" customFormat="1" ht="6.96" customHeight="1">
      <c r="B3" s="138"/>
      <c r="C3" s="139"/>
      <c r="D3" s="139"/>
      <c r="E3" s="139"/>
      <c r="F3" s="139"/>
      <c r="G3" s="139"/>
      <c r="H3" s="139"/>
      <c r="I3" s="139"/>
      <c r="J3" s="139"/>
      <c r="K3" s="139"/>
      <c r="L3" s="19"/>
      <c r="AT3" s="16" t="s">
        <v>82</v>
      </c>
    </row>
    <row r="4" hidden="1" s="1" customFormat="1" ht="24.96" customHeight="1">
      <c r="B4" s="19"/>
      <c r="D4" s="140" t="s">
        <v>100</v>
      </c>
      <c r="L4" s="19"/>
      <c r="M4" s="141" t="s">
        <v>10</v>
      </c>
      <c r="AT4" s="16" t="s">
        <v>35</v>
      </c>
    </row>
    <row r="5" hidden="1" s="1" customFormat="1" ht="6.96" customHeight="1">
      <c r="B5" s="19"/>
      <c r="L5" s="19"/>
    </row>
    <row r="6" hidden="1" s="1" customFormat="1" ht="12" customHeight="1">
      <c r="B6" s="19"/>
      <c r="D6" s="142" t="s">
        <v>16</v>
      </c>
      <c r="L6" s="19"/>
    </row>
    <row r="7" hidden="1" s="1" customFormat="1" ht="16.5" customHeight="1">
      <c r="B7" s="19"/>
      <c r="E7" s="143" t="str">
        <f>'Rekapitulace stavby'!K6</f>
        <v>Jizera, odstranění nánosů po povodni v ř.km 82,20 – 125,09</v>
      </c>
      <c r="F7" s="142"/>
      <c r="G7" s="142"/>
      <c r="H7" s="142"/>
      <c r="L7" s="19"/>
    </row>
    <row r="8" hidden="1" s="1" customFormat="1" ht="12" customHeight="1">
      <c r="B8" s="19"/>
      <c r="D8" s="142" t="s">
        <v>101</v>
      </c>
      <c r="L8" s="19"/>
    </row>
    <row r="9" hidden="1" s="2" customFormat="1" ht="16.5" customHeight="1">
      <c r="A9" s="37"/>
      <c r="B9" s="43"/>
      <c r="C9" s="37"/>
      <c r="D9" s="37"/>
      <c r="E9" s="143" t="s">
        <v>338</v>
      </c>
      <c r="F9" s="37"/>
      <c r="G9" s="37"/>
      <c r="H9" s="37"/>
      <c r="I9" s="37"/>
      <c r="J9" s="37"/>
      <c r="K9" s="37"/>
      <c r="L9" s="144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hidden="1" s="2" customFormat="1" ht="12" customHeight="1">
      <c r="A10" s="37"/>
      <c r="B10" s="43"/>
      <c r="C10" s="37"/>
      <c r="D10" s="142" t="s">
        <v>103</v>
      </c>
      <c r="E10" s="37"/>
      <c r="F10" s="37"/>
      <c r="G10" s="37"/>
      <c r="H10" s="37"/>
      <c r="I10" s="37"/>
      <c r="J10" s="37"/>
      <c r="K10" s="37"/>
      <c r="L10" s="144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hidden="1" s="2" customFormat="1" ht="16.5" customHeight="1">
      <c r="A11" s="37"/>
      <c r="B11" s="43"/>
      <c r="C11" s="37"/>
      <c r="D11" s="37"/>
      <c r="E11" s="145" t="s">
        <v>201</v>
      </c>
      <c r="F11" s="37"/>
      <c r="G11" s="37"/>
      <c r="H11" s="37"/>
      <c r="I11" s="37"/>
      <c r="J11" s="37"/>
      <c r="K11" s="37"/>
      <c r="L11" s="144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hidden="1" s="2" customFormat="1">
      <c r="A12" s="37"/>
      <c r="B12" s="43"/>
      <c r="C12" s="37"/>
      <c r="D12" s="37"/>
      <c r="E12" s="37"/>
      <c r="F12" s="37"/>
      <c r="G12" s="37"/>
      <c r="H12" s="37"/>
      <c r="I12" s="37"/>
      <c r="J12" s="37"/>
      <c r="K12" s="37"/>
      <c r="L12" s="144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hidden="1" s="2" customFormat="1" ht="12" customHeight="1">
      <c r="A13" s="37"/>
      <c r="B13" s="43"/>
      <c r="C13" s="37"/>
      <c r="D13" s="142" t="s">
        <v>18</v>
      </c>
      <c r="E13" s="37"/>
      <c r="F13" s="133" t="s">
        <v>19</v>
      </c>
      <c r="G13" s="37"/>
      <c r="H13" s="37"/>
      <c r="I13" s="142" t="s">
        <v>20</v>
      </c>
      <c r="J13" s="133" t="s">
        <v>19</v>
      </c>
      <c r="K13" s="37"/>
      <c r="L13" s="144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hidden="1" s="2" customFormat="1" ht="12" customHeight="1">
      <c r="A14" s="37"/>
      <c r="B14" s="43"/>
      <c r="C14" s="37"/>
      <c r="D14" s="142" t="s">
        <v>21</v>
      </c>
      <c r="E14" s="37"/>
      <c r="F14" s="133" t="s">
        <v>22</v>
      </c>
      <c r="G14" s="37"/>
      <c r="H14" s="37"/>
      <c r="I14" s="142" t="s">
        <v>23</v>
      </c>
      <c r="J14" s="146" t="str">
        <f>'Rekapitulace stavby'!AN8</f>
        <v>29.4.2025</v>
      </c>
      <c r="K14" s="37"/>
      <c r="L14" s="144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hidden="1" s="2" customFormat="1" ht="10.8" customHeight="1">
      <c r="A15" s="37"/>
      <c r="B15" s="43"/>
      <c r="C15" s="37"/>
      <c r="D15" s="37"/>
      <c r="E15" s="37"/>
      <c r="F15" s="37"/>
      <c r="G15" s="37"/>
      <c r="H15" s="37"/>
      <c r="I15" s="37"/>
      <c r="J15" s="37"/>
      <c r="K15" s="37"/>
      <c r="L15" s="144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hidden="1" s="2" customFormat="1" ht="12" customHeight="1">
      <c r="A16" s="37"/>
      <c r="B16" s="43"/>
      <c r="C16" s="37"/>
      <c r="D16" s="142" t="s">
        <v>25</v>
      </c>
      <c r="E16" s="37"/>
      <c r="F16" s="37"/>
      <c r="G16" s="37"/>
      <c r="H16" s="37"/>
      <c r="I16" s="142" t="s">
        <v>26</v>
      </c>
      <c r="J16" s="133" t="s">
        <v>27</v>
      </c>
      <c r="K16" s="37"/>
      <c r="L16" s="144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hidden="1" s="2" customFormat="1" ht="18" customHeight="1">
      <c r="A17" s="37"/>
      <c r="B17" s="43"/>
      <c r="C17" s="37"/>
      <c r="D17" s="37"/>
      <c r="E17" s="133" t="s">
        <v>28</v>
      </c>
      <c r="F17" s="37"/>
      <c r="G17" s="37"/>
      <c r="H17" s="37"/>
      <c r="I17" s="142" t="s">
        <v>29</v>
      </c>
      <c r="J17" s="133" t="s">
        <v>19</v>
      </c>
      <c r="K17" s="37"/>
      <c r="L17" s="144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hidden="1" s="2" customFormat="1" ht="6.96" customHeight="1">
      <c r="A18" s="37"/>
      <c r="B18" s="43"/>
      <c r="C18" s="37"/>
      <c r="D18" s="37"/>
      <c r="E18" s="37"/>
      <c r="F18" s="37"/>
      <c r="G18" s="37"/>
      <c r="H18" s="37"/>
      <c r="I18" s="37"/>
      <c r="J18" s="37"/>
      <c r="K18" s="37"/>
      <c r="L18" s="144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hidden="1" s="2" customFormat="1" ht="12" customHeight="1">
      <c r="A19" s="37"/>
      <c r="B19" s="43"/>
      <c r="C19" s="37"/>
      <c r="D19" s="142" t="s">
        <v>30</v>
      </c>
      <c r="E19" s="37"/>
      <c r="F19" s="37"/>
      <c r="G19" s="37"/>
      <c r="H19" s="37"/>
      <c r="I19" s="142" t="s">
        <v>26</v>
      </c>
      <c r="J19" s="32" t="str">
        <f>'Rekapitulace stavby'!AN13</f>
        <v>Vyplň údaj</v>
      </c>
      <c r="K19" s="37"/>
      <c r="L19" s="144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hidden="1" s="2" customFormat="1" ht="18" customHeight="1">
      <c r="A20" s="37"/>
      <c r="B20" s="43"/>
      <c r="C20" s="37"/>
      <c r="D20" s="37"/>
      <c r="E20" s="32" t="str">
        <f>'Rekapitulace stavby'!E14</f>
        <v>Vyplň údaj</v>
      </c>
      <c r="F20" s="133"/>
      <c r="G20" s="133"/>
      <c r="H20" s="133"/>
      <c r="I20" s="142" t="s">
        <v>29</v>
      </c>
      <c r="J20" s="32" t="str">
        <f>'Rekapitulace stavby'!AN14</f>
        <v>Vyplň údaj</v>
      </c>
      <c r="K20" s="37"/>
      <c r="L20" s="144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hidden="1" s="2" customFormat="1" ht="6.96" customHeight="1">
      <c r="A21" s="37"/>
      <c r="B21" s="43"/>
      <c r="C21" s="37"/>
      <c r="D21" s="37"/>
      <c r="E21" s="37"/>
      <c r="F21" s="37"/>
      <c r="G21" s="37"/>
      <c r="H21" s="37"/>
      <c r="I21" s="37"/>
      <c r="J21" s="37"/>
      <c r="K21" s="37"/>
      <c r="L21" s="144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hidden="1" s="2" customFormat="1" ht="12" customHeight="1">
      <c r="A22" s="37"/>
      <c r="B22" s="43"/>
      <c r="C22" s="37"/>
      <c r="D22" s="142" t="s">
        <v>32</v>
      </c>
      <c r="E22" s="37"/>
      <c r="F22" s="37"/>
      <c r="G22" s="37"/>
      <c r="H22" s="37"/>
      <c r="I22" s="142" t="s">
        <v>26</v>
      </c>
      <c r="J22" s="133" t="s">
        <v>33</v>
      </c>
      <c r="K22" s="37"/>
      <c r="L22" s="144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hidden="1" s="2" customFormat="1" ht="18" customHeight="1">
      <c r="A23" s="37"/>
      <c r="B23" s="43"/>
      <c r="C23" s="37"/>
      <c r="D23" s="37"/>
      <c r="E23" s="133" t="s">
        <v>34</v>
      </c>
      <c r="F23" s="37"/>
      <c r="G23" s="37"/>
      <c r="H23" s="37"/>
      <c r="I23" s="142" t="s">
        <v>29</v>
      </c>
      <c r="J23" s="133" t="s">
        <v>19</v>
      </c>
      <c r="K23" s="37"/>
      <c r="L23" s="144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hidden="1" s="2" customFormat="1" ht="6.96" customHeight="1">
      <c r="A24" s="37"/>
      <c r="B24" s="43"/>
      <c r="C24" s="37"/>
      <c r="D24" s="37"/>
      <c r="E24" s="37"/>
      <c r="F24" s="37"/>
      <c r="G24" s="37"/>
      <c r="H24" s="37"/>
      <c r="I24" s="37"/>
      <c r="J24" s="37"/>
      <c r="K24" s="37"/>
      <c r="L24" s="144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hidden="1" s="2" customFormat="1" ht="12" customHeight="1">
      <c r="A25" s="37"/>
      <c r="B25" s="43"/>
      <c r="C25" s="37"/>
      <c r="D25" s="142" t="s">
        <v>36</v>
      </c>
      <c r="E25" s="37"/>
      <c r="F25" s="37"/>
      <c r="G25" s="37"/>
      <c r="H25" s="37"/>
      <c r="I25" s="142" t="s">
        <v>26</v>
      </c>
      <c r="J25" s="133" t="s">
        <v>33</v>
      </c>
      <c r="K25" s="37"/>
      <c r="L25" s="144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hidden="1" s="2" customFormat="1" ht="18" customHeight="1">
      <c r="A26" s="37"/>
      <c r="B26" s="43"/>
      <c r="C26" s="37"/>
      <c r="D26" s="37"/>
      <c r="E26" s="133" t="s">
        <v>34</v>
      </c>
      <c r="F26" s="37"/>
      <c r="G26" s="37"/>
      <c r="H26" s="37"/>
      <c r="I26" s="142" t="s">
        <v>29</v>
      </c>
      <c r="J26" s="133" t="s">
        <v>19</v>
      </c>
      <c r="K26" s="37"/>
      <c r="L26" s="144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hidden="1" s="2" customFormat="1" ht="6.96" customHeight="1">
      <c r="A27" s="37"/>
      <c r="B27" s="43"/>
      <c r="C27" s="37"/>
      <c r="D27" s="37"/>
      <c r="E27" s="37"/>
      <c r="F27" s="37"/>
      <c r="G27" s="37"/>
      <c r="H27" s="37"/>
      <c r="I27" s="37"/>
      <c r="J27" s="37"/>
      <c r="K27" s="37"/>
      <c r="L27" s="144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hidden="1" s="2" customFormat="1" ht="12" customHeight="1">
      <c r="A28" s="37"/>
      <c r="B28" s="43"/>
      <c r="C28" s="37"/>
      <c r="D28" s="142" t="s">
        <v>37</v>
      </c>
      <c r="E28" s="37"/>
      <c r="F28" s="37"/>
      <c r="G28" s="37"/>
      <c r="H28" s="37"/>
      <c r="I28" s="37"/>
      <c r="J28" s="37"/>
      <c r="K28" s="37"/>
      <c r="L28" s="144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hidden="1" s="8" customFormat="1" ht="16.5" customHeight="1">
      <c r="A29" s="147"/>
      <c r="B29" s="148"/>
      <c r="C29" s="147"/>
      <c r="D29" s="147"/>
      <c r="E29" s="149" t="s">
        <v>19</v>
      </c>
      <c r="F29" s="149"/>
      <c r="G29" s="149"/>
      <c r="H29" s="149"/>
      <c r="I29" s="147"/>
      <c r="J29" s="147"/>
      <c r="K29" s="147"/>
      <c r="L29" s="150"/>
      <c r="S29" s="147"/>
      <c r="T29" s="147"/>
      <c r="U29" s="147"/>
      <c r="V29" s="147"/>
      <c r="W29" s="147"/>
      <c r="X29" s="147"/>
      <c r="Y29" s="147"/>
      <c r="Z29" s="147"/>
      <c r="AA29" s="147"/>
      <c r="AB29" s="147"/>
      <c r="AC29" s="147"/>
      <c r="AD29" s="147"/>
      <c r="AE29" s="147"/>
    </row>
    <row r="30" hidden="1" s="2" customFormat="1" ht="6.96" customHeight="1">
      <c r="A30" s="37"/>
      <c r="B30" s="43"/>
      <c r="C30" s="37"/>
      <c r="D30" s="37"/>
      <c r="E30" s="37"/>
      <c r="F30" s="37"/>
      <c r="G30" s="37"/>
      <c r="H30" s="37"/>
      <c r="I30" s="37"/>
      <c r="J30" s="37"/>
      <c r="K30" s="37"/>
      <c r="L30" s="144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hidden="1" s="2" customFormat="1" ht="6.96" customHeight="1">
      <c r="A31" s="37"/>
      <c r="B31" s="43"/>
      <c r="C31" s="37"/>
      <c r="D31" s="151"/>
      <c r="E31" s="151"/>
      <c r="F31" s="151"/>
      <c r="G31" s="151"/>
      <c r="H31" s="151"/>
      <c r="I31" s="151"/>
      <c r="J31" s="151"/>
      <c r="K31" s="151"/>
      <c r="L31" s="144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hidden="1" s="2" customFormat="1" ht="25.44" customHeight="1">
      <c r="A32" s="37"/>
      <c r="B32" s="43"/>
      <c r="C32" s="37"/>
      <c r="D32" s="152" t="s">
        <v>39</v>
      </c>
      <c r="E32" s="37"/>
      <c r="F32" s="37"/>
      <c r="G32" s="37"/>
      <c r="H32" s="37"/>
      <c r="I32" s="37"/>
      <c r="J32" s="153">
        <f>ROUND(J89, 2)</f>
        <v>0</v>
      </c>
      <c r="K32" s="37"/>
      <c r="L32" s="144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hidden="1" s="2" customFormat="1" ht="6.96" customHeight="1">
      <c r="A33" s="37"/>
      <c r="B33" s="43"/>
      <c r="C33" s="37"/>
      <c r="D33" s="151"/>
      <c r="E33" s="151"/>
      <c r="F33" s="151"/>
      <c r="G33" s="151"/>
      <c r="H33" s="151"/>
      <c r="I33" s="151"/>
      <c r="J33" s="151"/>
      <c r="K33" s="151"/>
      <c r="L33" s="144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hidden="1" s="2" customFormat="1" ht="14.4" customHeight="1">
      <c r="A34" s="37"/>
      <c r="B34" s="43"/>
      <c r="C34" s="37"/>
      <c r="D34" s="37"/>
      <c r="E34" s="37"/>
      <c r="F34" s="154" t="s">
        <v>41</v>
      </c>
      <c r="G34" s="37"/>
      <c r="H34" s="37"/>
      <c r="I34" s="154" t="s">
        <v>40</v>
      </c>
      <c r="J34" s="154" t="s">
        <v>42</v>
      </c>
      <c r="K34" s="37"/>
      <c r="L34" s="144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155" t="s">
        <v>43</v>
      </c>
      <c r="E35" s="142" t="s">
        <v>44</v>
      </c>
      <c r="F35" s="156">
        <f>ROUND((SUM(BE89:BE162)),  2)</f>
        <v>0</v>
      </c>
      <c r="G35" s="37"/>
      <c r="H35" s="37"/>
      <c r="I35" s="157">
        <v>0.20999999999999999</v>
      </c>
      <c r="J35" s="156">
        <f>ROUND(((SUM(BE89:BE162))*I35),  2)</f>
        <v>0</v>
      </c>
      <c r="K35" s="37"/>
      <c r="L35" s="144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42" t="s">
        <v>45</v>
      </c>
      <c r="F36" s="156">
        <f>ROUND((SUM(BF89:BF162)),  2)</f>
        <v>0</v>
      </c>
      <c r="G36" s="37"/>
      <c r="H36" s="37"/>
      <c r="I36" s="157">
        <v>0.14999999999999999</v>
      </c>
      <c r="J36" s="156">
        <f>ROUND(((SUM(BF89:BF162))*I36),  2)</f>
        <v>0</v>
      </c>
      <c r="K36" s="37"/>
      <c r="L36" s="144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142" t="s">
        <v>43</v>
      </c>
      <c r="E37" s="142" t="s">
        <v>46</v>
      </c>
      <c r="F37" s="156">
        <f>ROUND((SUM(BG89:BG162)),  2)</f>
        <v>0</v>
      </c>
      <c r="G37" s="37"/>
      <c r="H37" s="37"/>
      <c r="I37" s="157">
        <v>0.20999999999999999</v>
      </c>
      <c r="J37" s="156">
        <f>0</f>
        <v>0</v>
      </c>
      <c r="K37" s="37"/>
      <c r="L37" s="144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43"/>
      <c r="C38" s="37"/>
      <c r="D38" s="37"/>
      <c r="E38" s="142" t="s">
        <v>47</v>
      </c>
      <c r="F38" s="156">
        <f>ROUND((SUM(BH89:BH162)),  2)</f>
        <v>0</v>
      </c>
      <c r="G38" s="37"/>
      <c r="H38" s="37"/>
      <c r="I38" s="157">
        <v>0.14999999999999999</v>
      </c>
      <c r="J38" s="156">
        <f>0</f>
        <v>0</v>
      </c>
      <c r="K38" s="37"/>
      <c r="L38" s="144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3"/>
      <c r="C39" s="37"/>
      <c r="D39" s="37"/>
      <c r="E39" s="142" t="s">
        <v>48</v>
      </c>
      <c r="F39" s="156">
        <f>ROUND((SUM(BI89:BI162)),  2)</f>
        <v>0</v>
      </c>
      <c r="G39" s="37"/>
      <c r="H39" s="37"/>
      <c r="I39" s="157">
        <v>0</v>
      </c>
      <c r="J39" s="156">
        <f>0</f>
        <v>0</v>
      </c>
      <c r="K39" s="37"/>
      <c r="L39" s="144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hidden="1" s="2" customFormat="1" ht="6.96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144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hidden="1" s="2" customFormat="1" ht="25.44" customHeight="1">
      <c r="A41" s="37"/>
      <c r="B41" s="43"/>
      <c r="C41" s="158"/>
      <c r="D41" s="159" t="s">
        <v>49</v>
      </c>
      <c r="E41" s="160"/>
      <c r="F41" s="160"/>
      <c r="G41" s="161" t="s">
        <v>50</v>
      </c>
      <c r="H41" s="162" t="s">
        <v>51</v>
      </c>
      <c r="I41" s="160"/>
      <c r="J41" s="163">
        <f>SUM(J32:J39)</f>
        <v>0</v>
      </c>
      <c r="K41" s="164"/>
      <c r="L41" s="144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hidden="1" s="2" customFormat="1" ht="14.4" customHeight="1">
      <c r="A42" s="37"/>
      <c r="B42" s="165"/>
      <c r="C42" s="166"/>
      <c r="D42" s="166"/>
      <c r="E42" s="166"/>
      <c r="F42" s="166"/>
      <c r="G42" s="166"/>
      <c r="H42" s="166"/>
      <c r="I42" s="166"/>
      <c r="J42" s="166"/>
      <c r="K42" s="166"/>
      <c r="L42" s="144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hidden="1"/>
    <row r="44" hidden="1"/>
    <row r="45" hidden="1"/>
    <row r="46" hidden="1" s="2" customFormat="1" ht="6.96" customHeight="1">
      <c r="A46" s="37"/>
      <c r="B46" s="167"/>
      <c r="C46" s="168"/>
      <c r="D46" s="168"/>
      <c r="E46" s="168"/>
      <c r="F46" s="168"/>
      <c r="G46" s="168"/>
      <c r="H46" s="168"/>
      <c r="I46" s="168"/>
      <c r="J46" s="168"/>
      <c r="K46" s="168"/>
      <c r="L46" s="144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hidden="1" s="2" customFormat="1" ht="24.96" customHeight="1">
      <c r="A47" s="37"/>
      <c r="B47" s="38"/>
      <c r="C47" s="22" t="s">
        <v>105</v>
      </c>
      <c r="D47" s="39"/>
      <c r="E47" s="39"/>
      <c r="F47" s="39"/>
      <c r="G47" s="39"/>
      <c r="H47" s="39"/>
      <c r="I47" s="39"/>
      <c r="J47" s="39"/>
      <c r="K47" s="39"/>
      <c r="L47" s="144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hidden="1" s="2" customFormat="1" ht="6.96" customHeight="1">
      <c r="A48" s="37"/>
      <c r="B48" s="38"/>
      <c r="C48" s="39"/>
      <c r="D48" s="39"/>
      <c r="E48" s="39"/>
      <c r="F48" s="39"/>
      <c r="G48" s="39"/>
      <c r="H48" s="39"/>
      <c r="I48" s="39"/>
      <c r="J48" s="39"/>
      <c r="K48" s="39"/>
      <c r="L48" s="144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hidden="1" s="2" customFormat="1" ht="12" customHeight="1">
      <c r="A49" s="37"/>
      <c r="B49" s="38"/>
      <c r="C49" s="31" t="s">
        <v>16</v>
      </c>
      <c r="D49" s="39"/>
      <c r="E49" s="39"/>
      <c r="F49" s="39"/>
      <c r="G49" s="39"/>
      <c r="H49" s="39"/>
      <c r="I49" s="39"/>
      <c r="J49" s="39"/>
      <c r="K49" s="39"/>
      <c r="L49" s="144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hidden="1" s="2" customFormat="1" ht="16.5" customHeight="1">
      <c r="A50" s="37"/>
      <c r="B50" s="38"/>
      <c r="C50" s="39"/>
      <c r="D50" s="39"/>
      <c r="E50" s="169" t="str">
        <f>E7</f>
        <v>Jizera, odstranění nánosů po povodni v ř.km 82,20 – 125,09</v>
      </c>
      <c r="F50" s="31"/>
      <c r="G50" s="31"/>
      <c r="H50" s="31"/>
      <c r="I50" s="39"/>
      <c r="J50" s="39"/>
      <c r="K50" s="39"/>
      <c r="L50" s="144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hidden="1" s="1" customFormat="1" ht="12" customHeight="1">
      <c r="B51" s="20"/>
      <c r="C51" s="31" t="s">
        <v>101</v>
      </c>
      <c r="D51" s="21"/>
      <c r="E51" s="21"/>
      <c r="F51" s="21"/>
      <c r="G51" s="21"/>
      <c r="H51" s="21"/>
      <c r="I51" s="21"/>
      <c r="J51" s="21"/>
      <c r="K51" s="21"/>
      <c r="L51" s="19"/>
    </row>
    <row r="52" hidden="1" s="2" customFormat="1" ht="16.5" customHeight="1">
      <c r="A52" s="37"/>
      <c r="B52" s="38"/>
      <c r="C52" s="39"/>
      <c r="D52" s="39"/>
      <c r="E52" s="169" t="s">
        <v>338</v>
      </c>
      <c r="F52" s="39"/>
      <c r="G52" s="39"/>
      <c r="H52" s="39"/>
      <c r="I52" s="39"/>
      <c r="J52" s="39"/>
      <c r="K52" s="39"/>
      <c r="L52" s="144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hidden="1" s="2" customFormat="1" ht="12" customHeight="1">
      <c r="A53" s="37"/>
      <c r="B53" s="38"/>
      <c r="C53" s="31" t="s">
        <v>103</v>
      </c>
      <c r="D53" s="39"/>
      <c r="E53" s="39"/>
      <c r="F53" s="39"/>
      <c r="G53" s="39"/>
      <c r="H53" s="39"/>
      <c r="I53" s="39"/>
      <c r="J53" s="39"/>
      <c r="K53" s="39"/>
      <c r="L53" s="144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hidden="1" s="2" customFormat="1" ht="16.5" customHeight="1">
      <c r="A54" s="37"/>
      <c r="B54" s="38"/>
      <c r="C54" s="39"/>
      <c r="D54" s="39"/>
      <c r="E54" s="69" t="str">
        <f>E11</f>
        <v>VRN - Ostatní a vedlejší náklady</v>
      </c>
      <c r="F54" s="39"/>
      <c r="G54" s="39"/>
      <c r="H54" s="39"/>
      <c r="I54" s="39"/>
      <c r="J54" s="39"/>
      <c r="K54" s="39"/>
      <c r="L54" s="144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hidden="1" s="2" customFormat="1" ht="6.96" customHeight="1">
      <c r="A55" s="37"/>
      <c r="B55" s="38"/>
      <c r="C55" s="39"/>
      <c r="D55" s="39"/>
      <c r="E55" s="39"/>
      <c r="F55" s="39"/>
      <c r="G55" s="39"/>
      <c r="H55" s="39"/>
      <c r="I55" s="39"/>
      <c r="J55" s="39"/>
      <c r="K55" s="39"/>
      <c r="L55" s="144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hidden="1" s="2" customFormat="1" ht="12" customHeight="1">
      <c r="A56" s="37"/>
      <c r="B56" s="38"/>
      <c r="C56" s="31" t="s">
        <v>21</v>
      </c>
      <c r="D56" s="39"/>
      <c r="E56" s="39"/>
      <c r="F56" s="26" t="str">
        <f>F14</f>
        <v xml:space="preserve"> </v>
      </c>
      <c r="G56" s="39"/>
      <c r="H56" s="39"/>
      <c r="I56" s="31" t="s">
        <v>23</v>
      </c>
      <c r="J56" s="72" t="str">
        <f>IF(J14="","",J14)</f>
        <v>29.4.2025</v>
      </c>
      <c r="K56" s="39"/>
      <c r="L56" s="144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hidden="1" s="2" customFormat="1" ht="6.96" customHeight="1">
      <c r="A57" s="37"/>
      <c r="B57" s="38"/>
      <c r="C57" s="39"/>
      <c r="D57" s="39"/>
      <c r="E57" s="39"/>
      <c r="F57" s="39"/>
      <c r="G57" s="39"/>
      <c r="H57" s="39"/>
      <c r="I57" s="39"/>
      <c r="J57" s="39"/>
      <c r="K57" s="39"/>
      <c r="L57" s="144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hidden="1" s="2" customFormat="1" ht="15.15" customHeight="1">
      <c r="A58" s="37"/>
      <c r="B58" s="38"/>
      <c r="C58" s="31" t="s">
        <v>25</v>
      </c>
      <c r="D58" s="39"/>
      <c r="E58" s="39"/>
      <c r="F58" s="26" t="str">
        <f>E17</f>
        <v>Povodí Labe, státní podnik</v>
      </c>
      <c r="G58" s="39"/>
      <c r="H58" s="39"/>
      <c r="I58" s="31" t="s">
        <v>32</v>
      </c>
      <c r="J58" s="35" t="str">
        <f>E23</f>
        <v>Ing. Tomáš Klikar</v>
      </c>
      <c r="K58" s="39"/>
      <c r="L58" s="144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hidden="1" s="2" customFormat="1" ht="15.15" customHeight="1">
      <c r="A59" s="37"/>
      <c r="B59" s="38"/>
      <c r="C59" s="31" t="s">
        <v>30</v>
      </c>
      <c r="D59" s="39"/>
      <c r="E59" s="39"/>
      <c r="F59" s="26" t="str">
        <f>IF(E20="","",E20)</f>
        <v>Vyplň údaj</v>
      </c>
      <c r="G59" s="39"/>
      <c r="H59" s="39"/>
      <c r="I59" s="31" t="s">
        <v>36</v>
      </c>
      <c r="J59" s="35" t="str">
        <f>E26</f>
        <v>Ing. Tomáš Klikar</v>
      </c>
      <c r="K59" s="39"/>
      <c r="L59" s="144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</row>
    <row r="60" hidden="1" s="2" customFormat="1" ht="10.32" customHeight="1">
      <c r="A60" s="37"/>
      <c r="B60" s="38"/>
      <c r="C60" s="39"/>
      <c r="D60" s="39"/>
      <c r="E60" s="39"/>
      <c r="F60" s="39"/>
      <c r="G60" s="39"/>
      <c r="H60" s="39"/>
      <c r="I60" s="39"/>
      <c r="J60" s="39"/>
      <c r="K60" s="39"/>
      <c r="L60" s="144"/>
      <c r="S60" s="37"/>
      <c r="T60" s="37"/>
      <c r="U60" s="37"/>
      <c r="V60" s="37"/>
      <c r="W60" s="37"/>
      <c r="X60" s="37"/>
      <c r="Y60" s="37"/>
      <c r="Z60" s="37"/>
      <c r="AA60" s="37"/>
      <c r="AB60" s="37"/>
      <c r="AC60" s="37"/>
      <c r="AD60" s="37"/>
      <c r="AE60" s="37"/>
    </row>
    <row r="61" hidden="1" s="2" customFormat="1" ht="29.28" customHeight="1">
      <c r="A61" s="37"/>
      <c r="B61" s="38"/>
      <c r="C61" s="170" t="s">
        <v>106</v>
      </c>
      <c r="D61" s="171"/>
      <c r="E61" s="171"/>
      <c r="F61" s="171"/>
      <c r="G61" s="171"/>
      <c r="H61" s="171"/>
      <c r="I61" s="171"/>
      <c r="J61" s="172" t="s">
        <v>107</v>
      </c>
      <c r="K61" s="171"/>
      <c r="L61" s="144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 hidden="1" s="2" customFormat="1" ht="10.32" customHeight="1">
      <c r="A62" s="37"/>
      <c r="B62" s="38"/>
      <c r="C62" s="39"/>
      <c r="D62" s="39"/>
      <c r="E62" s="39"/>
      <c r="F62" s="39"/>
      <c r="G62" s="39"/>
      <c r="H62" s="39"/>
      <c r="I62" s="39"/>
      <c r="J62" s="39"/>
      <c r="K62" s="39"/>
      <c r="L62" s="144"/>
      <c r="S62" s="37"/>
      <c r="T62" s="37"/>
      <c r="U62" s="37"/>
      <c r="V62" s="37"/>
      <c r="W62" s="37"/>
      <c r="X62" s="37"/>
      <c r="Y62" s="37"/>
      <c r="Z62" s="37"/>
      <c r="AA62" s="37"/>
      <c r="AB62" s="37"/>
      <c r="AC62" s="37"/>
      <c r="AD62" s="37"/>
      <c r="AE62" s="37"/>
    </row>
    <row r="63" hidden="1" s="2" customFormat="1" ht="22.8" customHeight="1">
      <c r="A63" s="37"/>
      <c r="B63" s="38"/>
      <c r="C63" s="173" t="s">
        <v>71</v>
      </c>
      <c r="D63" s="39"/>
      <c r="E63" s="39"/>
      <c r="F63" s="39"/>
      <c r="G63" s="39"/>
      <c r="H63" s="39"/>
      <c r="I63" s="39"/>
      <c r="J63" s="102">
        <f>J89</f>
        <v>0</v>
      </c>
      <c r="K63" s="39"/>
      <c r="L63" s="144"/>
      <c r="S63" s="37"/>
      <c r="T63" s="37"/>
      <c r="U63" s="37"/>
      <c r="V63" s="37"/>
      <c r="W63" s="37"/>
      <c r="X63" s="37"/>
      <c r="Y63" s="37"/>
      <c r="Z63" s="37"/>
      <c r="AA63" s="37"/>
      <c r="AB63" s="37"/>
      <c r="AC63" s="37"/>
      <c r="AD63" s="37"/>
      <c r="AE63" s="37"/>
      <c r="AU63" s="16" t="s">
        <v>108</v>
      </c>
    </row>
    <row r="64" hidden="1" s="9" customFormat="1" ht="24.96" customHeight="1">
      <c r="A64" s="9"/>
      <c r="B64" s="174"/>
      <c r="C64" s="175"/>
      <c r="D64" s="176" t="s">
        <v>202</v>
      </c>
      <c r="E64" s="177"/>
      <c r="F64" s="177"/>
      <c r="G64" s="177"/>
      <c r="H64" s="177"/>
      <c r="I64" s="177"/>
      <c r="J64" s="178">
        <f>J90</f>
        <v>0</v>
      </c>
      <c r="K64" s="175"/>
      <c r="L64" s="17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hidden="1" s="10" customFormat="1" ht="19.92" customHeight="1">
      <c r="A65" s="10"/>
      <c r="B65" s="180"/>
      <c r="C65" s="125"/>
      <c r="D65" s="181" t="s">
        <v>203</v>
      </c>
      <c r="E65" s="182"/>
      <c r="F65" s="182"/>
      <c r="G65" s="182"/>
      <c r="H65" s="182"/>
      <c r="I65" s="182"/>
      <c r="J65" s="183">
        <f>J91</f>
        <v>0</v>
      </c>
      <c r="K65" s="125"/>
      <c r="L65" s="184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hidden="1" s="10" customFormat="1" ht="19.92" customHeight="1">
      <c r="A66" s="10"/>
      <c r="B66" s="180"/>
      <c r="C66" s="125"/>
      <c r="D66" s="181" t="s">
        <v>204</v>
      </c>
      <c r="E66" s="182"/>
      <c r="F66" s="182"/>
      <c r="G66" s="182"/>
      <c r="H66" s="182"/>
      <c r="I66" s="182"/>
      <c r="J66" s="183">
        <f>J120</f>
        <v>0</v>
      </c>
      <c r="K66" s="125"/>
      <c r="L66" s="184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hidden="1" s="10" customFormat="1" ht="19.92" customHeight="1">
      <c r="A67" s="10"/>
      <c r="B67" s="180"/>
      <c r="C67" s="125"/>
      <c r="D67" s="181" t="s">
        <v>205</v>
      </c>
      <c r="E67" s="182"/>
      <c r="F67" s="182"/>
      <c r="G67" s="182"/>
      <c r="H67" s="182"/>
      <c r="I67" s="182"/>
      <c r="J67" s="183">
        <f>J158</f>
        <v>0</v>
      </c>
      <c r="K67" s="125"/>
      <c r="L67" s="184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hidden="1" s="2" customFormat="1" ht="21.84" customHeight="1">
      <c r="A68" s="37"/>
      <c r="B68" s="38"/>
      <c r="C68" s="39"/>
      <c r="D68" s="39"/>
      <c r="E68" s="39"/>
      <c r="F68" s="39"/>
      <c r="G68" s="39"/>
      <c r="H68" s="39"/>
      <c r="I68" s="39"/>
      <c r="J68" s="39"/>
      <c r="K68" s="39"/>
      <c r="L68" s="144"/>
      <c r="S68" s="37"/>
      <c r="T68" s="37"/>
      <c r="U68" s="37"/>
      <c r="V68" s="37"/>
      <c r="W68" s="37"/>
      <c r="X68" s="37"/>
      <c r="Y68" s="37"/>
      <c r="Z68" s="37"/>
      <c r="AA68" s="37"/>
      <c r="AB68" s="37"/>
      <c r="AC68" s="37"/>
      <c r="AD68" s="37"/>
      <c r="AE68" s="37"/>
    </row>
    <row r="69" hidden="1" s="2" customFormat="1" ht="6.96" customHeight="1">
      <c r="A69" s="37"/>
      <c r="B69" s="59"/>
      <c r="C69" s="60"/>
      <c r="D69" s="60"/>
      <c r="E69" s="60"/>
      <c r="F69" s="60"/>
      <c r="G69" s="60"/>
      <c r="H69" s="60"/>
      <c r="I69" s="60"/>
      <c r="J69" s="60"/>
      <c r="K69" s="60"/>
      <c r="L69" s="144"/>
      <c r="S69" s="37"/>
      <c r="T69" s="37"/>
      <c r="U69" s="37"/>
      <c r="V69" s="37"/>
      <c r="W69" s="37"/>
      <c r="X69" s="37"/>
      <c r="Y69" s="37"/>
      <c r="Z69" s="37"/>
      <c r="AA69" s="37"/>
      <c r="AB69" s="37"/>
      <c r="AC69" s="37"/>
      <c r="AD69" s="37"/>
      <c r="AE69" s="37"/>
    </row>
    <row r="70" hidden="1"/>
    <row r="71" hidden="1"/>
    <row r="72" hidden="1"/>
    <row r="73" s="2" customFormat="1" ht="6.96" customHeight="1">
      <c r="A73" s="37"/>
      <c r="B73" s="61"/>
      <c r="C73" s="62"/>
      <c r="D73" s="62"/>
      <c r="E73" s="62"/>
      <c r="F73" s="62"/>
      <c r="G73" s="62"/>
      <c r="H73" s="62"/>
      <c r="I73" s="62"/>
      <c r="J73" s="62"/>
      <c r="K73" s="62"/>
      <c r="L73" s="144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4" s="2" customFormat="1" ht="24.96" customHeight="1">
      <c r="A74" s="37"/>
      <c r="B74" s="38"/>
      <c r="C74" s="22" t="s">
        <v>112</v>
      </c>
      <c r="D74" s="39"/>
      <c r="E74" s="39"/>
      <c r="F74" s="39"/>
      <c r="G74" s="39"/>
      <c r="H74" s="39"/>
      <c r="I74" s="39"/>
      <c r="J74" s="39"/>
      <c r="K74" s="39"/>
      <c r="L74" s="144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</row>
    <row r="75" s="2" customFormat="1" ht="6.96" customHeight="1">
      <c r="A75" s="37"/>
      <c r="B75" s="38"/>
      <c r="C75" s="39"/>
      <c r="D75" s="39"/>
      <c r="E75" s="39"/>
      <c r="F75" s="39"/>
      <c r="G75" s="39"/>
      <c r="H75" s="39"/>
      <c r="I75" s="39"/>
      <c r="J75" s="39"/>
      <c r="K75" s="39"/>
      <c r="L75" s="144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="2" customFormat="1" ht="12" customHeight="1">
      <c r="A76" s="37"/>
      <c r="B76" s="38"/>
      <c r="C76" s="31" t="s">
        <v>16</v>
      </c>
      <c r="D76" s="39"/>
      <c r="E76" s="39"/>
      <c r="F76" s="39"/>
      <c r="G76" s="39"/>
      <c r="H76" s="39"/>
      <c r="I76" s="39"/>
      <c r="J76" s="39"/>
      <c r="K76" s="39"/>
      <c r="L76" s="144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6.5" customHeight="1">
      <c r="A77" s="37"/>
      <c r="B77" s="38"/>
      <c r="C77" s="39"/>
      <c r="D77" s="39"/>
      <c r="E77" s="169" t="str">
        <f>E7</f>
        <v>Jizera, odstranění nánosů po povodni v ř.km 82,20 – 125,09</v>
      </c>
      <c r="F77" s="31"/>
      <c r="G77" s="31"/>
      <c r="H77" s="31"/>
      <c r="I77" s="39"/>
      <c r="J77" s="39"/>
      <c r="K77" s="39"/>
      <c r="L77" s="144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1" customFormat="1" ht="12" customHeight="1">
      <c r="B78" s="20"/>
      <c r="C78" s="31" t="s">
        <v>101</v>
      </c>
      <c r="D78" s="21"/>
      <c r="E78" s="21"/>
      <c r="F78" s="21"/>
      <c r="G78" s="21"/>
      <c r="H78" s="21"/>
      <c r="I78" s="21"/>
      <c r="J78" s="21"/>
      <c r="K78" s="21"/>
      <c r="L78" s="19"/>
    </row>
    <row r="79" s="2" customFormat="1" ht="16.5" customHeight="1">
      <c r="A79" s="37"/>
      <c r="B79" s="38"/>
      <c r="C79" s="39"/>
      <c r="D79" s="39"/>
      <c r="E79" s="169" t="s">
        <v>338</v>
      </c>
      <c r="F79" s="39"/>
      <c r="G79" s="39"/>
      <c r="H79" s="39"/>
      <c r="I79" s="39"/>
      <c r="J79" s="39"/>
      <c r="K79" s="39"/>
      <c r="L79" s="144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="2" customFormat="1" ht="12" customHeight="1">
      <c r="A80" s="37"/>
      <c r="B80" s="38"/>
      <c r="C80" s="31" t="s">
        <v>103</v>
      </c>
      <c r="D80" s="39"/>
      <c r="E80" s="39"/>
      <c r="F80" s="39"/>
      <c r="G80" s="39"/>
      <c r="H80" s="39"/>
      <c r="I80" s="39"/>
      <c r="J80" s="39"/>
      <c r="K80" s="39"/>
      <c r="L80" s="144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="2" customFormat="1" ht="16.5" customHeight="1">
      <c r="A81" s="37"/>
      <c r="B81" s="38"/>
      <c r="C81" s="39"/>
      <c r="D81" s="39"/>
      <c r="E81" s="69" t="str">
        <f>E11</f>
        <v>VRN - Ostatní a vedlejší náklady</v>
      </c>
      <c r="F81" s="39"/>
      <c r="G81" s="39"/>
      <c r="H81" s="39"/>
      <c r="I81" s="39"/>
      <c r="J81" s="39"/>
      <c r="K81" s="39"/>
      <c r="L81" s="144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6.96" customHeight="1">
      <c r="A82" s="37"/>
      <c r="B82" s="38"/>
      <c r="C82" s="39"/>
      <c r="D82" s="39"/>
      <c r="E82" s="39"/>
      <c r="F82" s="39"/>
      <c r="G82" s="39"/>
      <c r="H82" s="39"/>
      <c r="I82" s="39"/>
      <c r="J82" s="39"/>
      <c r="K82" s="39"/>
      <c r="L82" s="144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12" customHeight="1">
      <c r="A83" s="37"/>
      <c r="B83" s="38"/>
      <c r="C83" s="31" t="s">
        <v>21</v>
      </c>
      <c r="D83" s="39"/>
      <c r="E83" s="39"/>
      <c r="F83" s="26" t="str">
        <f>F14</f>
        <v xml:space="preserve"> </v>
      </c>
      <c r="G83" s="39"/>
      <c r="H83" s="39"/>
      <c r="I83" s="31" t="s">
        <v>23</v>
      </c>
      <c r="J83" s="72" t="str">
        <f>IF(J14="","",J14)</f>
        <v>29.4.2025</v>
      </c>
      <c r="K83" s="39"/>
      <c r="L83" s="144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6.96" customHeight="1">
      <c r="A84" s="37"/>
      <c r="B84" s="38"/>
      <c r="C84" s="39"/>
      <c r="D84" s="39"/>
      <c r="E84" s="39"/>
      <c r="F84" s="39"/>
      <c r="G84" s="39"/>
      <c r="H84" s="39"/>
      <c r="I84" s="39"/>
      <c r="J84" s="39"/>
      <c r="K84" s="39"/>
      <c r="L84" s="144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5.15" customHeight="1">
      <c r="A85" s="37"/>
      <c r="B85" s="38"/>
      <c r="C85" s="31" t="s">
        <v>25</v>
      </c>
      <c r="D85" s="39"/>
      <c r="E85" s="39"/>
      <c r="F85" s="26" t="str">
        <f>E17</f>
        <v>Povodí Labe, státní podnik</v>
      </c>
      <c r="G85" s="39"/>
      <c r="H85" s="39"/>
      <c r="I85" s="31" t="s">
        <v>32</v>
      </c>
      <c r="J85" s="35" t="str">
        <f>E23</f>
        <v>Ing. Tomáš Klikar</v>
      </c>
      <c r="K85" s="39"/>
      <c r="L85" s="144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5.15" customHeight="1">
      <c r="A86" s="37"/>
      <c r="B86" s="38"/>
      <c r="C86" s="31" t="s">
        <v>30</v>
      </c>
      <c r="D86" s="39"/>
      <c r="E86" s="39"/>
      <c r="F86" s="26" t="str">
        <f>IF(E20="","",E20)</f>
        <v>Vyplň údaj</v>
      </c>
      <c r="G86" s="39"/>
      <c r="H86" s="39"/>
      <c r="I86" s="31" t="s">
        <v>36</v>
      </c>
      <c r="J86" s="35" t="str">
        <f>E26</f>
        <v>Ing. Tomáš Klikar</v>
      </c>
      <c r="K86" s="39"/>
      <c r="L86" s="144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0.32" customHeight="1">
      <c r="A87" s="37"/>
      <c r="B87" s="38"/>
      <c r="C87" s="39"/>
      <c r="D87" s="39"/>
      <c r="E87" s="39"/>
      <c r="F87" s="39"/>
      <c r="G87" s="39"/>
      <c r="H87" s="39"/>
      <c r="I87" s="39"/>
      <c r="J87" s="39"/>
      <c r="K87" s="39"/>
      <c r="L87" s="144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11" customFormat="1" ht="29.28" customHeight="1">
      <c r="A88" s="185"/>
      <c r="B88" s="186"/>
      <c r="C88" s="187" t="s">
        <v>113</v>
      </c>
      <c r="D88" s="188" t="s">
        <v>58</v>
      </c>
      <c r="E88" s="188" t="s">
        <v>54</v>
      </c>
      <c r="F88" s="188" t="s">
        <v>55</v>
      </c>
      <c r="G88" s="188" t="s">
        <v>114</v>
      </c>
      <c r="H88" s="188" t="s">
        <v>115</v>
      </c>
      <c r="I88" s="188" t="s">
        <v>116</v>
      </c>
      <c r="J88" s="189" t="s">
        <v>107</v>
      </c>
      <c r="K88" s="190" t="s">
        <v>117</v>
      </c>
      <c r="L88" s="191"/>
      <c r="M88" s="92" t="s">
        <v>19</v>
      </c>
      <c r="N88" s="93" t="s">
        <v>43</v>
      </c>
      <c r="O88" s="93" t="s">
        <v>118</v>
      </c>
      <c r="P88" s="93" t="s">
        <v>119</v>
      </c>
      <c r="Q88" s="93" t="s">
        <v>120</v>
      </c>
      <c r="R88" s="93" t="s">
        <v>121</v>
      </c>
      <c r="S88" s="93" t="s">
        <v>122</v>
      </c>
      <c r="T88" s="94" t="s">
        <v>123</v>
      </c>
      <c r="U88" s="185"/>
      <c r="V88" s="185"/>
      <c r="W88" s="185"/>
      <c r="X88" s="185"/>
      <c r="Y88" s="185"/>
      <c r="Z88" s="185"/>
      <c r="AA88" s="185"/>
      <c r="AB88" s="185"/>
      <c r="AC88" s="185"/>
      <c r="AD88" s="185"/>
      <c r="AE88" s="185"/>
    </row>
    <row r="89" s="2" customFormat="1" ht="22.8" customHeight="1">
      <c r="A89" s="37"/>
      <c r="B89" s="38"/>
      <c r="C89" s="99" t="s">
        <v>124</v>
      </c>
      <c r="D89" s="39"/>
      <c r="E89" s="39"/>
      <c r="F89" s="39"/>
      <c r="G89" s="39"/>
      <c r="H89" s="39"/>
      <c r="I89" s="39"/>
      <c r="J89" s="192">
        <f>BK89</f>
        <v>0</v>
      </c>
      <c r="K89" s="39"/>
      <c r="L89" s="43"/>
      <c r="M89" s="95"/>
      <c r="N89" s="193"/>
      <c r="O89" s="96"/>
      <c r="P89" s="194">
        <f>P90</f>
        <v>0</v>
      </c>
      <c r="Q89" s="96"/>
      <c r="R89" s="194">
        <f>R90</f>
        <v>0</v>
      </c>
      <c r="S89" s="96"/>
      <c r="T89" s="195">
        <f>T90</f>
        <v>0</v>
      </c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T89" s="16" t="s">
        <v>72</v>
      </c>
      <c r="AU89" s="16" t="s">
        <v>108</v>
      </c>
      <c r="BK89" s="196">
        <f>BK90</f>
        <v>0</v>
      </c>
    </row>
    <row r="90" s="12" customFormat="1" ht="25.92" customHeight="1">
      <c r="A90" s="12"/>
      <c r="B90" s="197"/>
      <c r="C90" s="198"/>
      <c r="D90" s="199" t="s">
        <v>72</v>
      </c>
      <c r="E90" s="200" t="s">
        <v>87</v>
      </c>
      <c r="F90" s="200" t="s">
        <v>206</v>
      </c>
      <c r="G90" s="198"/>
      <c r="H90" s="198"/>
      <c r="I90" s="201"/>
      <c r="J90" s="202">
        <f>BK90</f>
        <v>0</v>
      </c>
      <c r="K90" s="198"/>
      <c r="L90" s="203"/>
      <c r="M90" s="204"/>
      <c r="N90" s="205"/>
      <c r="O90" s="205"/>
      <c r="P90" s="206">
        <f>P91+P120+P158</f>
        <v>0</v>
      </c>
      <c r="Q90" s="205"/>
      <c r="R90" s="206">
        <f>R91+R120+R158</f>
        <v>0</v>
      </c>
      <c r="S90" s="205"/>
      <c r="T90" s="207">
        <f>T91+T120+T158</f>
        <v>0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08" t="s">
        <v>163</v>
      </c>
      <c r="AT90" s="209" t="s">
        <v>72</v>
      </c>
      <c r="AU90" s="209" t="s">
        <v>73</v>
      </c>
      <c r="AY90" s="208" t="s">
        <v>127</v>
      </c>
      <c r="BK90" s="210">
        <f>BK91+BK120+BK158</f>
        <v>0</v>
      </c>
    </row>
    <row r="91" s="12" customFormat="1" ht="22.8" customHeight="1">
      <c r="A91" s="12"/>
      <c r="B91" s="197"/>
      <c r="C91" s="198"/>
      <c r="D91" s="199" t="s">
        <v>72</v>
      </c>
      <c r="E91" s="211" t="s">
        <v>207</v>
      </c>
      <c r="F91" s="211" t="s">
        <v>208</v>
      </c>
      <c r="G91" s="198"/>
      <c r="H91" s="198"/>
      <c r="I91" s="201"/>
      <c r="J91" s="212">
        <f>BK91</f>
        <v>0</v>
      </c>
      <c r="K91" s="198"/>
      <c r="L91" s="203"/>
      <c r="M91" s="204"/>
      <c r="N91" s="205"/>
      <c r="O91" s="205"/>
      <c r="P91" s="206">
        <f>SUM(P92:P119)</f>
        <v>0</v>
      </c>
      <c r="Q91" s="205"/>
      <c r="R91" s="206">
        <f>SUM(R92:R119)</f>
        <v>0</v>
      </c>
      <c r="S91" s="205"/>
      <c r="T91" s="207">
        <f>SUM(T92:T119)</f>
        <v>0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208" t="s">
        <v>163</v>
      </c>
      <c r="AT91" s="209" t="s">
        <v>72</v>
      </c>
      <c r="AU91" s="209" t="s">
        <v>80</v>
      </c>
      <c r="AY91" s="208" t="s">
        <v>127</v>
      </c>
      <c r="BK91" s="210">
        <f>SUM(BK92:BK119)</f>
        <v>0</v>
      </c>
    </row>
    <row r="92" s="2" customFormat="1" ht="49.05" customHeight="1">
      <c r="A92" s="37"/>
      <c r="B92" s="38"/>
      <c r="C92" s="213" t="s">
        <v>80</v>
      </c>
      <c r="D92" s="213" t="s">
        <v>129</v>
      </c>
      <c r="E92" s="214" t="s">
        <v>209</v>
      </c>
      <c r="F92" s="215" t="s">
        <v>210</v>
      </c>
      <c r="G92" s="216" t="s">
        <v>211</v>
      </c>
      <c r="H92" s="217">
        <v>1</v>
      </c>
      <c r="I92" s="218"/>
      <c r="J92" s="219">
        <f>ROUND(I92*H92,2)</f>
        <v>0</v>
      </c>
      <c r="K92" s="220"/>
      <c r="L92" s="43"/>
      <c r="M92" s="221" t="s">
        <v>19</v>
      </c>
      <c r="N92" s="222" t="s">
        <v>46</v>
      </c>
      <c r="O92" s="84"/>
      <c r="P92" s="223">
        <f>O92*H92</f>
        <v>0</v>
      </c>
      <c r="Q92" s="223">
        <v>0</v>
      </c>
      <c r="R92" s="223">
        <f>Q92*H92</f>
        <v>0</v>
      </c>
      <c r="S92" s="223">
        <v>0</v>
      </c>
      <c r="T92" s="224">
        <f>S92*H92</f>
        <v>0</v>
      </c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  <c r="AR92" s="225" t="s">
        <v>212</v>
      </c>
      <c r="AT92" s="225" t="s">
        <v>129</v>
      </c>
      <c r="AU92" s="225" t="s">
        <v>82</v>
      </c>
      <c r="AY92" s="16" t="s">
        <v>127</v>
      </c>
      <c r="BE92" s="226">
        <f>IF(N92="základní",J92,0)</f>
        <v>0</v>
      </c>
      <c r="BF92" s="226">
        <f>IF(N92="snížená",J92,0)</f>
        <v>0</v>
      </c>
      <c r="BG92" s="226">
        <f>IF(N92="zákl. přenesená",J92,0)</f>
        <v>0</v>
      </c>
      <c r="BH92" s="226">
        <f>IF(N92="sníž. přenesená",J92,0)</f>
        <v>0</v>
      </c>
      <c r="BI92" s="226">
        <f>IF(N92="nulová",J92,0)</f>
        <v>0</v>
      </c>
      <c r="BJ92" s="16" t="s">
        <v>133</v>
      </c>
      <c r="BK92" s="226">
        <f>ROUND(I92*H92,2)</f>
        <v>0</v>
      </c>
      <c r="BL92" s="16" t="s">
        <v>212</v>
      </c>
      <c r="BM92" s="225" t="s">
        <v>351</v>
      </c>
    </row>
    <row r="93" s="14" customFormat="1">
      <c r="A93" s="14"/>
      <c r="B93" s="244"/>
      <c r="C93" s="245"/>
      <c r="D93" s="234" t="s">
        <v>137</v>
      </c>
      <c r="E93" s="246" t="s">
        <v>19</v>
      </c>
      <c r="F93" s="247" t="s">
        <v>214</v>
      </c>
      <c r="G93" s="245"/>
      <c r="H93" s="246" t="s">
        <v>19</v>
      </c>
      <c r="I93" s="248"/>
      <c r="J93" s="245"/>
      <c r="K93" s="245"/>
      <c r="L93" s="249"/>
      <c r="M93" s="250"/>
      <c r="N93" s="251"/>
      <c r="O93" s="251"/>
      <c r="P93" s="251"/>
      <c r="Q93" s="251"/>
      <c r="R93" s="251"/>
      <c r="S93" s="251"/>
      <c r="T93" s="252"/>
      <c r="U93" s="14"/>
      <c r="V93" s="14"/>
      <c r="W93" s="14"/>
      <c r="X93" s="14"/>
      <c r="Y93" s="14"/>
      <c r="Z93" s="14"/>
      <c r="AA93" s="14"/>
      <c r="AB93" s="14"/>
      <c r="AC93" s="14"/>
      <c r="AD93" s="14"/>
      <c r="AE93" s="14"/>
      <c r="AT93" s="253" t="s">
        <v>137</v>
      </c>
      <c r="AU93" s="253" t="s">
        <v>82</v>
      </c>
      <c r="AV93" s="14" t="s">
        <v>80</v>
      </c>
      <c r="AW93" s="14" t="s">
        <v>35</v>
      </c>
      <c r="AX93" s="14" t="s">
        <v>73</v>
      </c>
      <c r="AY93" s="253" t="s">
        <v>127</v>
      </c>
    </row>
    <row r="94" s="14" customFormat="1">
      <c r="A94" s="14"/>
      <c r="B94" s="244"/>
      <c r="C94" s="245"/>
      <c r="D94" s="234" t="s">
        <v>137</v>
      </c>
      <c r="E94" s="246" t="s">
        <v>19</v>
      </c>
      <c r="F94" s="247" t="s">
        <v>215</v>
      </c>
      <c r="G94" s="245"/>
      <c r="H94" s="246" t="s">
        <v>19</v>
      </c>
      <c r="I94" s="248"/>
      <c r="J94" s="245"/>
      <c r="K94" s="245"/>
      <c r="L94" s="249"/>
      <c r="M94" s="250"/>
      <c r="N94" s="251"/>
      <c r="O94" s="251"/>
      <c r="P94" s="251"/>
      <c r="Q94" s="251"/>
      <c r="R94" s="251"/>
      <c r="S94" s="251"/>
      <c r="T94" s="252"/>
      <c r="U94" s="14"/>
      <c r="V94" s="14"/>
      <c r="W94" s="14"/>
      <c r="X94" s="14"/>
      <c r="Y94" s="14"/>
      <c r="Z94" s="14"/>
      <c r="AA94" s="14"/>
      <c r="AB94" s="14"/>
      <c r="AC94" s="14"/>
      <c r="AD94" s="14"/>
      <c r="AE94" s="14"/>
      <c r="AT94" s="253" t="s">
        <v>137</v>
      </c>
      <c r="AU94" s="253" t="s">
        <v>82</v>
      </c>
      <c r="AV94" s="14" t="s">
        <v>80</v>
      </c>
      <c r="AW94" s="14" t="s">
        <v>35</v>
      </c>
      <c r="AX94" s="14" t="s">
        <v>73</v>
      </c>
      <c r="AY94" s="253" t="s">
        <v>127</v>
      </c>
    </row>
    <row r="95" s="13" customFormat="1">
      <c r="A95" s="13"/>
      <c r="B95" s="232"/>
      <c r="C95" s="233"/>
      <c r="D95" s="234" t="s">
        <v>137</v>
      </c>
      <c r="E95" s="235" t="s">
        <v>19</v>
      </c>
      <c r="F95" s="236" t="s">
        <v>80</v>
      </c>
      <c r="G95" s="233"/>
      <c r="H95" s="237">
        <v>1</v>
      </c>
      <c r="I95" s="238"/>
      <c r="J95" s="233"/>
      <c r="K95" s="233"/>
      <c r="L95" s="239"/>
      <c r="M95" s="240"/>
      <c r="N95" s="241"/>
      <c r="O95" s="241"/>
      <c r="P95" s="241"/>
      <c r="Q95" s="241"/>
      <c r="R95" s="241"/>
      <c r="S95" s="241"/>
      <c r="T95" s="242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43" t="s">
        <v>137</v>
      </c>
      <c r="AU95" s="243" t="s">
        <v>82</v>
      </c>
      <c r="AV95" s="13" t="s">
        <v>82</v>
      </c>
      <c r="AW95" s="13" t="s">
        <v>35</v>
      </c>
      <c r="AX95" s="13" t="s">
        <v>80</v>
      </c>
      <c r="AY95" s="243" t="s">
        <v>127</v>
      </c>
    </row>
    <row r="96" s="2" customFormat="1" ht="16.5" customHeight="1">
      <c r="A96" s="37"/>
      <c r="B96" s="38"/>
      <c r="C96" s="213" t="s">
        <v>82</v>
      </c>
      <c r="D96" s="213" t="s">
        <v>129</v>
      </c>
      <c r="E96" s="214" t="s">
        <v>216</v>
      </c>
      <c r="F96" s="215" t="s">
        <v>217</v>
      </c>
      <c r="G96" s="216" t="s">
        <v>211</v>
      </c>
      <c r="H96" s="217">
        <v>1</v>
      </c>
      <c r="I96" s="218"/>
      <c r="J96" s="219">
        <f>ROUND(I96*H96,2)</f>
        <v>0</v>
      </c>
      <c r="K96" s="220"/>
      <c r="L96" s="43"/>
      <c r="M96" s="221" t="s">
        <v>19</v>
      </c>
      <c r="N96" s="222" t="s">
        <v>46</v>
      </c>
      <c r="O96" s="84"/>
      <c r="P96" s="223">
        <f>O96*H96</f>
        <v>0</v>
      </c>
      <c r="Q96" s="223">
        <v>0</v>
      </c>
      <c r="R96" s="223">
        <f>Q96*H96</f>
        <v>0</v>
      </c>
      <c r="S96" s="223">
        <v>0</v>
      </c>
      <c r="T96" s="224">
        <f>S96*H96</f>
        <v>0</v>
      </c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R96" s="225" t="s">
        <v>212</v>
      </c>
      <c r="AT96" s="225" t="s">
        <v>129</v>
      </c>
      <c r="AU96" s="225" t="s">
        <v>82</v>
      </c>
      <c r="AY96" s="16" t="s">
        <v>127</v>
      </c>
      <c r="BE96" s="226">
        <f>IF(N96="základní",J96,0)</f>
        <v>0</v>
      </c>
      <c r="BF96" s="226">
        <f>IF(N96="snížená",J96,0)</f>
        <v>0</v>
      </c>
      <c r="BG96" s="226">
        <f>IF(N96="zákl. přenesená",J96,0)</f>
        <v>0</v>
      </c>
      <c r="BH96" s="226">
        <f>IF(N96="sníž. přenesená",J96,0)</f>
        <v>0</v>
      </c>
      <c r="BI96" s="226">
        <f>IF(N96="nulová",J96,0)</f>
        <v>0</v>
      </c>
      <c r="BJ96" s="16" t="s">
        <v>133</v>
      </c>
      <c r="BK96" s="226">
        <f>ROUND(I96*H96,2)</f>
        <v>0</v>
      </c>
      <c r="BL96" s="16" t="s">
        <v>212</v>
      </c>
      <c r="BM96" s="225" t="s">
        <v>352</v>
      </c>
    </row>
    <row r="97" s="14" customFormat="1">
      <c r="A97" s="14"/>
      <c r="B97" s="244"/>
      <c r="C97" s="245"/>
      <c r="D97" s="234" t="s">
        <v>137</v>
      </c>
      <c r="E97" s="246" t="s">
        <v>19</v>
      </c>
      <c r="F97" s="247" t="s">
        <v>217</v>
      </c>
      <c r="G97" s="245"/>
      <c r="H97" s="246" t="s">
        <v>19</v>
      </c>
      <c r="I97" s="248"/>
      <c r="J97" s="245"/>
      <c r="K97" s="245"/>
      <c r="L97" s="249"/>
      <c r="M97" s="250"/>
      <c r="N97" s="251"/>
      <c r="O97" s="251"/>
      <c r="P97" s="251"/>
      <c r="Q97" s="251"/>
      <c r="R97" s="251"/>
      <c r="S97" s="251"/>
      <c r="T97" s="252"/>
      <c r="U97" s="14"/>
      <c r="V97" s="14"/>
      <c r="W97" s="14"/>
      <c r="X97" s="14"/>
      <c r="Y97" s="14"/>
      <c r="Z97" s="14"/>
      <c r="AA97" s="14"/>
      <c r="AB97" s="14"/>
      <c r="AC97" s="14"/>
      <c r="AD97" s="14"/>
      <c r="AE97" s="14"/>
      <c r="AT97" s="253" t="s">
        <v>137</v>
      </c>
      <c r="AU97" s="253" t="s">
        <v>82</v>
      </c>
      <c r="AV97" s="14" t="s">
        <v>80</v>
      </c>
      <c r="AW97" s="14" t="s">
        <v>35</v>
      </c>
      <c r="AX97" s="14" t="s">
        <v>73</v>
      </c>
      <c r="AY97" s="253" t="s">
        <v>127</v>
      </c>
    </row>
    <row r="98" s="13" customFormat="1">
      <c r="A98" s="13"/>
      <c r="B98" s="232"/>
      <c r="C98" s="233"/>
      <c r="D98" s="234" t="s">
        <v>137</v>
      </c>
      <c r="E98" s="235" t="s">
        <v>19</v>
      </c>
      <c r="F98" s="236" t="s">
        <v>80</v>
      </c>
      <c r="G98" s="233"/>
      <c r="H98" s="237">
        <v>1</v>
      </c>
      <c r="I98" s="238"/>
      <c r="J98" s="233"/>
      <c r="K98" s="233"/>
      <c r="L98" s="239"/>
      <c r="M98" s="240"/>
      <c r="N98" s="241"/>
      <c r="O98" s="241"/>
      <c r="P98" s="241"/>
      <c r="Q98" s="241"/>
      <c r="R98" s="241"/>
      <c r="S98" s="241"/>
      <c r="T98" s="242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43" t="s">
        <v>137</v>
      </c>
      <c r="AU98" s="243" t="s">
        <v>82</v>
      </c>
      <c r="AV98" s="13" t="s">
        <v>82</v>
      </c>
      <c r="AW98" s="13" t="s">
        <v>35</v>
      </c>
      <c r="AX98" s="13" t="s">
        <v>80</v>
      </c>
      <c r="AY98" s="243" t="s">
        <v>127</v>
      </c>
    </row>
    <row r="99" s="2" customFormat="1" ht="44.25" customHeight="1">
      <c r="A99" s="37"/>
      <c r="B99" s="38"/>
      <c r="C99" s="213" t="s">
        <v>146</v>
      </c>
      <c r="D99" s="213" t="s">
        <v>129</v>
      </c>
      <c r="E99" s="214" t="s">
        <v>219</v>
      </c>
      <c r="F99" s="215" t="s">
        <v>220</v>
      </c>
      <c r="G99" s="216" t="s">
        <v>211</v>
      </c>
      <c r="H99" s="217">
        <v>1</v>
      </c>
      <c r="I99" s="218"/>
      <c r="J99" s="219">
        <f>ROUND(I99*H99,2)</f>
        <v>0</v>
      </c>
      <c r="K99" s="220"/>
      <c r="L99" s="43"/>
      <c r="M99" s="221" t="s">
        <v>19</v>
      </c>
      <c r="N99" s="222" t="s">
        <v>46</v>
      </c>
      <c r="O99" s="84"/>
      <c r="P99" s="223">
        <f>O99*H99</f>
        <v>0</v>
      </c>
      <c r="Q99" s="223">
        <v>0</v>
      </c>
      <c r="R99" s="223">
        <f>Q99*H99</f>
        <v>0</v>
      </c>
      <c r="S99" s="223">
        <v>0</v>
      </c>
      <c r="T99" s="224">
        <f>S99*H99</f>
        <v>0</v>
      </c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R99" s="225" t="s">
        <v>212</v>
      </c>
      <c r="AT99" s="225" t="s">
        <v>129</v>
      </c>
      <c r="AU99" s="225" t="s">
        <v>82</v>
      </c>
      <c r="AY99" s="16" t="s">
        <v>127</v>
      </c>
      <c r="BE99" s="226">
        <f>IF(N99="základní",J99,0)</f>
        <v>0</v>
      </c>
      <c r="BF99" s="226">
        <f>IF(N99="snížená",J99,0)</f>
        <v>0</v>
      </c>
      <c r="BG99" s="226">
        <f>IF(N99="zákl. přenesená",J99,0)</f>
        <v>0</v>
      </c>
      <c r="BH99" s="226">
        <f>IF(N99="sníž. přenesená",J99,0)</f>
        <v>0</v>
      </c>
      <c r="BI99" s="226">
        <f>IF(N99="nulová",J99,0)</f>
        <v>0</v>
      </c>
      <c r="BJ99" s="16" t="s">
        <v>133</v>
      </c>
      <c r="BK99" s="226">
        <f>ROUND(I99*H99,2)</f>
        <v>0</v>
      </c>
      <c r="BL99" s="16" t="s">
        <v>212</v>
      </c>
      <c r="BM99" s="225" t="s">
        <v>353</v>
      </c>
    </row>
    <row r="100" s="13" customFormat="1">
      <c r="A100" s="13"/>
      <c r="B100" s="232"/>
      <c r="C100" s="233"/>
      <c r="D100" s="234" t="s">
        <v>137</v>
      </c>
      <c r="E100" s="235" t="s">
        <v>19</v>
      </c>
      <c r="F100" s="236" t="s">
        <v>80</v>
      </c>
      <c r="G100" s="233"/>
      <c r="H100" s="237">
        <v>1</v>
      </c>
      <c r="I100" s="238"/>
      <c r="J100" s="233"/>
      <c r="K100" s="233"/>
      <c r="L100" s="239"/>
      <c r="M100" s="240"/>
      <c r="N100" s="241"/>
      <c r="O100" s="241"/>
      <c r="P100" s="241"/>
      <c r="Q100" s="241"/>
      <c r="R100" s="241"/>
      <c r="S100" s="241"/>
      <c r="T100" s="242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43" t="s">
        <v>137</v>
      </c>
      <c r="AU100" s="243" t="s">
        <v>82</v>
      </c>
      <c r="AV100" s="13" t="s">
        <v>82</v>
      </c>
      <c r="AW100" s="13" t="s">
        <v>35</v>
      </c>
      <c r="AX100" s="13" t="s">
        <v>80</v>
      </c>
      <c r="AY100" s="243" t="s">
        <v>127</v>
      </c>
    </row>
    <row r="101" s="2" customFormat="1" ht="24.15" customHeight="1">
      <c r="A101" s="37"/>
      <c r="B101" s="38"/>
      <c r="C101" s="213" t="s">
        <v>133</v>
      </c>
      <c r="D101" s="213" t="s">
        <v>129</v>
      </c>
      <c r="E101" s="214" t="s">
        <v>222</v>
      </c>
      <c r="F101" s="215" t="s">
        <v>223</v>
      </c>
      <c r="G101" s="216" t="s">
        <v>211</v>
      </c>
      <c r="H101" s="217">
        <v>1</v>
      </c>
      <c r="I101" s="218"/>
      <c r="J101" s="219">
        <f>ROUND(I101*H101,2)</f>
        <v>0</v>
      </c>
      <c r="K101" s="220"/>
      <c r="L101" s="43"/>
      <c r="M101" s="221" t="s">
        <v>19</v>
      </c>
      <c r="N101" s="222" t="s">
        <v>46</v>
      </c>
      <c r="O101" s="84"/>
      <c r="P101" s="223">
        <f>O101*H101</f>
        <v>0</v>
      </c>
      <c r="Q101" s="223">
        <v>0</v>
      </c>
      <c r="R101" s="223">
        <f>Q101*H101</f>
        <v>0</v>
      </c>
      <c r="S101" s="223">
        <v>0</v>
      </c>
      <c r="T101" s="224">
        <f>S101*H101</f>
        <v>0</v>
      </c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  <c r="AR101" s="225" t="s">
        <v>212</v>
      </c>
      <c r="AT101" s="225" t="s">
        <v>129</v>
      </c>
      <c r="AU101" s="225" t="s">
        <v>82</v>
      </c>
      <c r="AY101" s="16" t="s">
        <v>127</v>
      </c>
      <c r="BE101" s="226">
        <f>IF(N101="základní",J101,0)</f>
        <v>0</v>
      </c>
      <c r="BF101" s="226">
        <f>IF(N101="snížená",J101,0)</f>
        <v>0</v>
      </c>
      <c r="BG101" s="226">
        <f>IF(N101="zákl. přenesená",J101,0)</f>
        <v>0</v>
      </c>
      <c r="BH101" s="226">
        <f>IF(N101="sníž. přenesená",J101,0)</f>
        <v>0</v>
      </c>
      <c r="BI101" s="226">
        <f>IF(N101="nulová",J101,0)</f>
        <v>0</v>
      </c>
      <c r="BJ101" s="16" t="s">
        <v>133</v>
      </c>
      <c r="BK101" s="226">
        <f>ROUND(I101*H101,2)</f>
        <v>0</v>
      </c>
      <c r="BL101" s="16" t="s">
        <v>212</v>
      </c>
      <c r="BM101" s="225" t="s">
        <v>354</v>
      </c>
    </row>
    <row r="102" s="14" customFormat="1">
      <c r="A102" s="14"/>
      <c r="B102" s="244"/>
      <c r="C102" s="245"/>
      <c r="D102" s="234" t="s">
        <v>137</v>
      </c>
      <c r="E102" s="246" t="s">
        <v>19</v>
      </c>
      <c r="F102" s="247" t="s">
        <v>225</v>
      </c>
      <c r="G102" s="245"/>
      <c r="H102" s="246" t="s">
        <v>19</v>
      </c>
      <c r="I102" s="248"/>
      <c r="J102" s="245"/>
      <c r="K102" s="245"/>
      <c r="L102" s="249"/>
      <c r="M102" s="250"/>
      <c r="N102" s="251"/>
      <c r="O102" s="251"/>
      <c r="P102" s="251"/>
      <c r="Q102" s="251"/>
      <c r="R102" s="251"/>
      <c r="S102" s="251"/>
      <c r="T102" s="252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T102" s="253" t="s">
        <v>137</v>
      </c>
      <c r="AU102" s="253" t="s">
        <v>82</v>
      </c>
      <c r="AV102" s="14" t="s">
        <v>80</v>
      </c>
      <c r="AW102" s="14" t="s">
        <v>35</v>
      </c>
      <c r="AX102" s="14" t="s">
        <v>73</v>
      </c>
      <c r="AY102" s="253" t="s">
        <v>127</v>
      </c>
    </row>
    <row r="103" s="14" customFormat="1">
      <c r="A103" s="14"/>
      <c r="B103" s="244"/>
      <c r="C103" s="245"/>
      <c r="D103" s="234" t="s">
        <v>137</v>
      </c>
      <c r="E103" s="246" t="s">
        <v>19</v>
      </c>
      <c r="F103" s="247" t="s">
        <v>226</v>
      </c>
      <c r="G103" s="245"/>
      <c r="H103" s="246" t="s">
        <v>19</v>
      </c>
      <c r="I103" s="248"/>
      <c r="J103" s="245"/>
      <c r="K103" s="245"/>
      <c r="L103" s="249"/>
      <c r="M103" s="250"/>
      <c r="N103" s="251"/>
      <c r="O103" s="251"/>
      <c r="P103" s="251"/>
      <c r="Q103" s="251"/>
      <c r="R103" s="251"/>
      <c r="S103" s="251"/>
      <c r="T103" s="252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T103" s="253" t="s">
        <v>137</v>
      </c>
      <c r="AU103" s="253" t="s">
        <v>82</v>
      </c>
      <c r="AV103" s="14" t="s">
        <v>80</v>
      </c>
      <c r="AW103" s="14" t="s">
        <v>35</v>
      </c>
      <c r="AX103" s="14" t="s">
        <v>73</v>
      </c>
      <c r="AY103" s="253" t="s">
        <v>127</v>
      </c>
    </row>
    <row r="104" s="14" customFormat="1">
      <c r="A104" s="14"/>
      <c r="B104" s="244"/>
      <c r="C104" s="245"/>
      <c r="D104" s="234" t="s">
        <v>137</v>
      </c>
      <c r="E104" s="246" t="s">
        <v>19</v>
      </c>
      <c r="F104" s="247" t="s">
        <v>227</v>
      </c>
      <c r="G104" s="245"/>
      <c r="H104" s="246" t="s">
        <v>19</v>
      </c>
      <c r="I104" s="248"/>
      <c r="J104" s="245"/>
      <c r="K104" s="245"/>
      <c r="L104" s="249"/>
      <c r="M104" s="250"/>
      <c r="N104" s="251"/>
      <c r="O104" s="251"/>
      <c r="P104" s="251"/>
      <c r="Q104" s="251"/>
      <c r="R104" s="251"/>
      <c r="S104" s="251"/>
      <c r="T104" s="252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T104" s="253" t="s">
        <v>137</v>
      </c>
      <c r="AU104" s="253" t="s">
        <v>82</v>
      </c>
      <c r="AV104" s="14" t="s">
        <v>80</v>
      </c>
      <c r="AW104" s="14" t="s">
        <v>35</v>
      </c>
      <c r="AX104" s="14" t="s">
        <v>73</v>
      </c>
      <c r="AY104" s="253" t="s">
        <v>127</v>
      </c>
    </row>
    <row r="105" s="14" customFormat="1">
      <c r="A105" s="14"/>
      <c r="B105" s="244"/>
      <c r="C105" s="245"/>
      <c r="D105" s="234" t="s">
        <v>137</v>
      </c>
      <c r="E105" s="246" t="s">
        <v>19</v>
      </c>
      <c r="F105" s="247" t="s">
        <v>228</v>
      </c>
      <c r="G105" s="245"/>
      <c r="H105" s="246" t="s">
        <v>19</v>
      </c>
      <c r="I105" s="248"/>
      <c r="J105" s="245"/>
      <c r="K105" s="245"/>
      <c r="L105" s="249"/>
      <c r="M105" s="250"/>
      <c r="N105" s="251"/>
      <c r="O105" s="251"/>
      <c r="P105" s="251"/>
      <c r="Q105" s="251"/>
      <c r="R105" s="251"/>
      <c r="S105" s="251"/>
      <c r="T105" s="252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T105" s="253" t="s">
        <v>137</v>
      </c>
      <c r="AU105" s="253" t="s">
        <v>82</v>
      </c>
      <c r="AV105" s="14" t="s">
        <v>80</v>
      </c>
      <c r="AW105" s="14" t="s">
        <v>35</v>
      </c>
      <c r="AX105" s="14" t="s">
        <v>73</v>
      </c>
      <c r="AY105" s="253" t="s">
        <v>127</v>
      </c>
    </row>
    <row r="106" s="14" customFormat="1">
      <c r="A106" s="14"/>
      <c r="B106" s="244"/>
      <c r="C106" s="245"/>
      <c r="D106" s="234" t="s">
        <v>137</v>
      </c>
      <c r="E106" s="246" t="s">
        <v>19</v>
      </c>
      <c r="F106" s="247" t="s">
        <v>229</v>
      </c>
      <c r="G106" s="245"/>
      <c r="H106" s="246" t="s">
        <v>19</v>
      </c>
      <c r="I106" s="248"/>
      <c r="J106" s="245"/>
      <c r="K106" s="245"/>
      <c r="L106" s="249"/>
      <c r="M106" s="250"/>
      <c r="N106" s="251"/>
      <c r="O106" s="251"/>
      <c r="P106" s="251"/>
      <c r="Q106" s="251"/>
      <c r="R106" s="251"/>
      <c r="S106" s="251"/>
      <c r="T106" s="252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53" t="s">
        <v>137</v>
      </c>
      <c r="AU106" s="253" t="s">
        <v>82</v>
      </c>
      <c r="AV106" s="14" t="s">
        <v>80</v>
      </c>
      <c r="AW106" s="14" t="s">
        <v>35</v>
      </c>
      <c r="AX106" s="14" t="s">
        <v>73</v>
      </c>
      <c r="AY106" s="253" t="s">
        <v>127</v>
      </c>
    </row>
    <row r="107" s="14" customFormat="1">
      <c r="A107" s="14"/>
      <c r="B107" s="244"/>
      <c r="C107" s="245"/>
      <c r="D107" s="234" t="s">
        <v>137</v>
      </c>
      <c r="E107" s="246" t="s">
        <v>19</v>
      </c>
      <c r="F107" s="247" t="s">
        <v>230</v>
      </c>
      <c r="G107" s="245"/>
      <c r="H107" s="246" t="s">
        <v>19</v>
      </c>
      <c r="I107" s="248"/>
      <c r="J107" s="245"/>
      <c r="K107" s="245"/>
      <c r="L107" s="249"/>
      <c r="M107" s="250"/>
      <c r="N107" s="251"/>
      <c r="O107" s="251"/>
      <c r="P107" s="251"/>
      <c r="Q107" s="251"/>
      <c r="R107" s="251"/>
      <c r="S107" s="251"/>
      <c r="T107" s="252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T107" s="253" t="s">
        <v>137</v>
      </c>
      <c r="AU107" s="253" t="s">
        <v>82</v>
      </c>
      <c r="AV107" s="14" t="s">
        <v>80</v>
      </c>
      <c r="AW107" s="14" t="s">
        <v>35</v>
      </c>
      <c r="AX107" s="14" t="s">
        <v>73</v>
      </c>
      <c r="AY107" s="253" t="s">
        <v>127</v>
      </c>
    </row>
    <row r="108" s="14" customFormat="1">
      <c r="A108" s="14"/>
      <c r="B108" s="244"/>
      <c r="C108" s="245"/>
      <c r="D108" s="234" t="s">
        <v>137</v>
      </c>
      <c r="E108" s="246" t="s">
        <v>19</v>
      </c>
      <c r="F108" s="247" t="s">
        <v>231</v>
      </c>
      <c r="G108" s="245"/>
      <c r="H108" s="246" t="s">
        <v>19</v>
      </c>
      <c r="I108" s="248"/>
      <c r="J108" s="245"/>
      <c r="K108" s="245"/>
      <c r="L108" s="249"/>
      <c r="M108" s="250"/>
      <c r="N108" s="251"/>
      <c r="O108" s="251"/>
      <c r="P108" s="251"/>
      <c r="Q108" s="251"/>
      <c r="R108" s="251"/>
      <c r="S108" s="251"/>
      <c r="T108" s="252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T108" s="253" t="s">
        <v>137</v>
      </c>
      <c r="AU108" s="253" t="s">
        <v>82</v>
      </c>
      <c r="AV108" s="14" t="s">
        <v>80</v>
      </c>
      <c r="AW108" s="14" t="s">
        <v>35</v>
      </c>
      <c r="AX108" s="14" t="s">
        <v>73</v>
      </c>
      <c r="AY108" s="253" t="s">
        <v>127</v>
      </c>
    </row>
    <row r="109" s="13" customFormat="1">
      <c r="A109" s="13"/>
      <c r="B109" s="232"/>
      <c r="C109" s="233"/>
      <c r="D109" s="234" t="s">
        <v>137</v>
      </c>
      <c r="E109" s="235" t="s">
        <v>19</v>
      </c>
      <c r="F109" s="236" t="s">
        <v>80</v>
      </c>
      <c r="G109" s="233"/>
      <c r="H109" s="237">
        <v>1</v>
      </c>
      <c r="I109" s="238"/>
      <c r="J109" s="233"/>
      <c r="K109" s="233"/>
      <c r="L109" s="239"/>
      <c r="M109" s="240"/>
      <c r="N109" s="241"/>
      <c r="O109" s="241"/>
      <c r="P109" s="241"/>
      <c r="Q109" s="241"/>
      <c r="R109" s="241"/>
      <c r="S109" s="241"/>
      <c r="T109" s="242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43" t="s">
        <v>137</v>
      </c>
      <c r="AU109" s="243" t="s">
        <v>82</v>
      </c>
      <c r="AV109" s="13" t="s">
        <v>82</v>
      </c>
      <c r="AW109" s="13" t="s">
        <v>35</v>
      </c>
      <c r="AX109" s="13" t="s">
        <v>80</v>
      </c>
      <c r="AY109" s="243" t="s">
        <v>127</v>
      </c>
    </row>
    <row r="110" s="2" customFormat="1" ht="16.5" customHeight="1">
      <c r="A110" s="37"/>
      <c r="B110" s="38"/>
      <c r="C110" s="213" t="s">
        <v>163</v>
      </c>
      <c r="D110" s="213" t="s">
        <v>129</v>
      </c>
      <c r="E110" s="214" t="s">
        <v>232</v>
      </c>
      <c r="F110" s="215" t="s">
        <v>233</v>
      </c>
      <c r="G110" s="216" t="s">
        <v>211</v>
      </c>
      <c r="H110" s="217">
        <v>1</v>
      </c>
      <c r="I110" s="218"/>
      <c r="J110" s="219">
        <f>ROUND(I110*H110,2)</f>
        <v>0</v>
      </c>
      <c r="K110" s="220"/>
      <c r="L110" s="43"/>
      <c r="M110" s="221" t="s">
        <v>19</v>
      </c>
      <c r="N110" s="222" t="s">
        <v>46</v>
      </c>
      <c r="O110" s="84"/>
      <c r="P110" s="223">
        <f>O110*H110</f>
        <v>0</v>
      </c>
      <c r="Q110" s="223">
        <v>0</v>
      </c>
      <c r="R110" s="223">
        <f>Q110*H110</f>
        <v>0</v>
      </c>
      <c r="S110" s="223">
        <v>0</v>
      </c>
      <c r="T110" s="224">
        <f>S110*H110</f>
        <v>0</v>
      </c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  <c r="AR110" s="225" t="s">
        <v>212</v>
      </c>
      <c r="AT110" s="225" t="s">
        <v>129</v>
      </c>
      <c r="AU110" s="225" t="s">
        <v>82</v>
      </c>
      <c r="AY110" s="16" t="s">
        <v>127</v>
      </c>
      <c r="BE110" s="226">
        <f>IF(N110="základní",J110,0)</f>
        <v>0</v>
      </c>
      <c r="BF110" s="226">
        <f>IF(N110="snížená",J110,0)</f>
        <v>0</v>
      </c>
      <c r="BG110" s="226">
        <f>IF(N110="zákl. přenesená",J110,0)</f>
        <v>0</v>
      </c>
      <c r="BH110" s="226">
        <f>IF(N110="sníž. přenesená",J110,0)</f>
        <v>0</v>
      </c>
      <c r="BI110" s="226">
        <f>IF(N110="nulová",J110,0)</f>
        <v>0</v>
      </c>
      <c r="BJ110" s="16" t="s">
        <v>133</v>
      </c>
      <c r="BK110" s="226">
        <f>ROUND(I110*H110,2)</f>
        <v>0</v>
      </c>
      <c r="BL110" s="16" t="s">
        <v>212</v>
      </c>
      <c r="BM110" s="225" t="s">
        <v>355</v>
      </c>
    </row>
    <row r="111" s="14" customFormat="1">
      <c r="A111" s="14"/>
      <c r="B111" s="244"/>
      <c r="C111" s="245"/>
      <c r="D111" s="234" t="s">
        <v>137</v>
      </c>
      <c r="E111" s="246" t="s">
        <v>19</v>
      </c>
      <c r="F111" s="247" t="s">
        <v>151</v>
      </c>
      <c r="G111" s="245"/>
      <c r="H111" s="246" t="s">
        <v>19</v>
      </c>
      <c r="I111" s="248"/>
      <c r="J111" s="245"/>
      <c r="K111" s="245"/>
      <c r="L111" s="249"/>
      <c r="M111" s="250"/>
      <c r="N111" s="251"/>
      <c r="O111" s="251"/>
      <c r="P111" s="251"/>
      <c r="Q111" s="251"/>
      <c r="R111" s="251"/>
      <c r="S111" s="251"/>
      <c r="T111" s="252"/>
      <c r="U111" s="14"/>
      <c r="V111" s="14"/>
      <c r="W111" s="14"/>
      <c r="X111" s="14"/>
      <c r="Y111" s="14"/>
      <c r="Z111" s="14"/>
      <c r="AA111" s="14"/>
      <c r="AB111" s="14"/>
      <c r="AC111" s="14"/>
      <c r="AD111" s="14"/>
      <c r="AE111" s="14"/>
      <c r="AT111" s="253" t="s">
        <v>137</v>
      </c>
      <c r="AU111" s="253" t="s">
        <v>82</v>
      </c>
      <c r="AV111" s="14" t="s">
        <v>80</v>
      </c>
      <c r="AW111" s="14" t="s">
        <v>35</v>
      </c>
      <c r="AX111" s="14" t="s">
        <v>73</v>
      </c>
      <c r="AY111" s="253" t="s">
        <v>127</v>
      </c>
    </row>
    <row r="112" s="14" customFormat="1">
      <c r="A112" s="14"/>
      <c r="B112" s="244"/>
      <c r="C112" s="245"/>
      <c r="D112" s="234" t="s">
        <v>137</v>
      </c>
      <c r="E112" s="246" t="s">
        <v>19</v>
      </c>
      <c r="F112" s="247" t="s">
        <v>235</v>
      </c>
      <c r="G112" s="245"/>
      <c r="H112" s="246" t="s">
        <v>19</v>
      </c>
      <c r="I112" s="248"/>
      <c r="J112" s="245"/>
      <c r="K112" s="245"/>
      <c r="L112" s="249"/>
      <c r="M112" s="250"/>
      <c r="N112" s="251"/>
      <c r="O112" s="251"/>
      <c r="P112" s="251"/>
      <c r="Q112" s="251"/>
      <c r="R112" s="251"/>
      <c r="S112" s="251"/>
      <c r="T112" s="252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T112" s="253" t="s">
        <v>137</v>
      </c>
      <c r="AU112" s="253" t="s">
        <v>82</v>
      </c>
      <c r="AV112" s="14" t="s">
        <v>80</v>
      </c>
      <c r="AW112" s="14" t="s">
        <v>35</v>
      </c>
      <c r="AX112" s="14" t="s">
        <v>73</v>
      </c>
      <c r="AY112" s="253" t="s">
        <v>127</v>
      </c>
    </row>
    <row r="113" s="14" customFormat="1">
      <c r="A113" s="14"/>
      <c r="B113" s="244"/>
      <c r="C113" s="245"/>
      <c r="D113" s="234" t="s">
        <v>137</v>
      </c>
      <c r="E113" s="246" t="s">
        <v>19</v>
      </c>
      <c r="F113" s="247" t="s">
        <v>236</v>
      </c>
      <c r="G113" s="245"/>
      <c r="H113" s="246" t="s">
        <v>19</v>
      </c>
      <c r="I113" s="248"/>
      <c r="J113" s="245"/>
      <c r="K113" s="245"/>
      <c r="L113" s="249"/>
      <c r="M113" s="250"/>
      <c r="N113" s="251"/>
      <c r="O113" s="251"/>
      <c r="P113" s="251"/>
      <c r="Q113" s="251"/>
      <c r="R113" s="251"/>
      <c r="S113" s="251"/>
      <c r="T113" s="252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253" t="s">
        <v>137</v>
      </c>
      <c r="AU113" s="253" t="s">
        <v>82</v>
      </c>
      <c r="AV113" s="14" t="s">
        <v>80</v>
      </c>
      <c r="AW113" s="14" t="s">
        <v>35</v>
      </c>
      <c r="AX113" s="14" t="s">
        <v>73</v>
      </c>
      <c r="AY113" s="253" t="s">
        <v>127</v>
      </c>
    </row>
    <row r="114" s="14" customFormat="1">
      <c r="A114" s="14"/>
      <c r="B114" s="244"/>
      <c r="C114" s="245"/>
      <c r="D114" s="234" t="s">
        <v>137</v>
      </c>
      <c r="E114" s="246" t="s">
        <v>19</v>
      </c>
      <c r="F114" s="247" t="s">
        <v>237</v>
      </c>
      <c r="G114" s="245"/>
      <c r="H114" s="246" t="s">
        <v>19</v>
      </c>
      <c r="I114" s="248"/>
      <c r="J114" s="245"/>
      <c r="K114" s="245"/>
      <c r="L114" s="249"/>
      <c r="M114" s="250"/>
      <c r="N114" s="251"/>
      <c r="O114" s="251"/>
      <c r="P114" s="251"/>
      <c r="Q114" s="251"/>
      <c r="R114" s="251"/>
      <c r="S114" s="251"/>
      <c r="T114" s="252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T114" s="253" t="s">
        <v>137</v>
      </c>
      <c r="AU114" s="253" t="s">
        <v>82</v>
      </c>
      <c r="AV114" s="14" t="s">
        <v>80</v>
      </c>
      <c r="AW114" s="14" t="s">
        <v>35</v>
      </c>
      <c r="AX114" s="14" t="s">
        <v>73</v>
      </c>
      <c r="AY114" s="253" t="s">
        <v>127</v>
      </c>
    </row>
    <row r="115" s="14" customFormat="1">
      <c r="A115" s="14"/>
      <c r="B115" s="244"/>
      <c r="C115" s="245"/>
      <c r="D115" s="234" t="s">
        <v>137</v>
      </c>
      <c r="E115" s="246" t="s">
        <v>19</v>
      </c>
      <c r="F115" s="247" t="s">
        <v>238</v>
      </c>
      <c r="G115" s="245"/>
      <c r="H115" s="246" t="s">
        <v>19</v>
      </c>
      <c r="I115" s="248"/>
      <c r="J115" s="245"/>
      <c r="K115" s="245"/>
      <c r="L115" s="249"/>
      <c r="M115" s="250"/>
      <c r="N115" s="251"/>
      <c r="O115" s="251"/>
      <c r="P115" s="251"/>
      <c r="Q115" s="251"/>
      <c r="R115" s="251"/>
      <c r="S115" s="251"/>
      <c r="T115" s="252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253" t="s">
        <v>137</v>
      </c>
      <c r="AU115" s="253" t="s">
        <v>82</v>
      </c>
      <c r="AV115" s="14" t="s">
        <v>80</v>
      </c>
      <c r="AW115" s="14" t="s">
        <v>35</v>
      </c>
      <c r="AX115" s="14" t="s">
        <v>73</v>
      </c>
      <c r="AY115" s="253" t="s">
        <v>127</v>
      </c>
    </row>
    <row r="116" s="14" customFormat="1">
      <c r="A116" s="14"/>
      <c r="B116" s="244"/>
      <c r="C116" s="245"/>
      <c r="D116" s="234" t="s">
        <v>137</v>
      </c>
      <c r="E116" s="246" t="s">
        <v>19</v>
      </c>
      <c r="F116" s="247" t="s">
        <v>239</v>
      </c>
      <c r="G116" s="245"/>
      <c r="H116" s="246" t="s">
        <v>19</v>
      </c>
      <c r="I116" s="248"/>
      <c r="J116" s="245"/>
      <c r="K116" s="245"/>
      <c r="L116" s="249"/>
      <c r="M116" s="250"/>
      <c r="N116" s="251"/>
      <c r="O116" s="251"/>
      <c r="P116" s="251"/>
      <c r="Q116" s="251"/>
      <c r="R116" s="251"/>
      <c r="S116" s="251"/>
      <c r="T116" s="252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T116" s="253" t="s">
        <v>137</v>
      </c>
      <c r="AU116" s="253" t="s">
        <v>82</v>
      </c>
      <c r="AV116" s="14" t="s">
        <v>80</v>
      </c>
      <c r="AW116" s="14" t="s">
        <v>35</v>
      </c>
      <c r="AX116" s="14" t="s">
        <v>73</v>
      </c>
      <c r="AY116" s="253" t="s">
        <v>127</v>
      </c>
    </row>
    <row r="117" s="14" customFormat="1">
      <c r="A117" s="14"/>
      <c r="B117" s="244"/>
      <c r="C117" s="245"/>
      <c r="D117" s="234" t="s">
        <v>137</v>
      </c>
      <c r="E117" s="246" t="s">
        <v>19</v>
      </c>
      <c r="F117" s="247" t="s">
        <v>240</v>
      </c>
      <c r="G117" s="245"/>
      <c r="H117" s="246" t="s">
        <v>19</v>
      </c>
      <c r="I117" s="248"/>
      <c r="J117" s="245"/>
      <c r="K117" s="245"/>
      <c r="L117" s="249"/>
      <c r="M117" s="250"/>
      <c r="N117" s="251"/>
      <c r="O117" s="251"/>
      <c r="P117" s="251"/>
      <c r="Q117" s="251"/>
      <c r="R117" s="251"/>
      <c r="S117" s="251"/>
      <c r="T117" s="252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T117" s="253" t="s">
        <v>137</v>
      </c>
      <c r="AU117" s="253" t="s">
        <v>82</v>
      </c>
      <c r="AV117" s="14" t="s">
        <v>80</v>
      </c>
      <c r="AW117" s="14" t="s">
        <v>35</v>
      </c>
      <c r="AX117" s="14" t="s">
        <v>73</v>
      </c>
      <c r="AY117" s="253" t="s">
        <v>127</v>
      </c>
    </row>
    <row r="118" s="14" customFormat="1">
      <c r="A118" s="14"/>
      <c r="B118" s="244"/>
      <c r="C118" s="245"/>
      <c r="D118" s="234" t="s">
        <v>137</v>
      </c>
      <c r="E118" s="246" t="s">
        <v>19</v>
      </c>
      <c r="F118" s="247" t="s">
        <v>241</v>
      </c>
      <c r="G118" s="245"/>
      <c r="H118" s="246" t="s">
        <v>19</v>
      </c>
      <c r="I118" s="248"/>
      <c r="J118" s="245"/>
      <c r="K118" s="245"/>
      <c r="L118" s="249"/>
      <c r="M118" s="250"/>
      <c r="N118" s="251"/>
      <c r="O118" s="251"/>
      <c r="P118" s="251"/>
      <c r="Q118" s="251"/>
      <c r="R118" s="251"/>
      <c r="S118" s="251"/>
      <c r="T118" s="252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T118" s="253" t="s">
        <v>137</v>
      </c>
      <c r="AU118" s="253" t="s">
        <v>82</v>
      </c>
      <c r="AV118" s="14" t="s">
        <v>80</v>
      </c>
      <c r="AW118" s="14" t="s">
        <v>35</v>
      </c>
      <c r="AX118" s="14" t="s">
        <v>73</v>
      </c>
      <c r="AY118" s="253" t="s">
        <v>127</v>
      </c>
    </row>
    <row r="119" s="13" customFormat="1">
      <c r="A119" s="13"/>
      <c r="B119" s="232"/>
      <c r="C119" s="233"/>
      <c r="D119" s="234" t="s">
        <v>137</v>
      </c>
      <c r="E119" s="235" t="s">
        <v>19</v>
      </c>
      <c r="F119" s="236" t="s">
        <v>80</v>
      </c>
      <c r="G119" s="233"/>
      <c r="H119" s="237">
        <v>1</v>
      </c>
      <c r="I119" s="238"/>
      <c r="J119" s="233"/>
      <c r="K119" s="233"/>
      <c r="L119" s="239"/>
      <c r="M119" s="240"/>
      <c r="N119" s="241"/>
      <c r="O119" s="241"/>
      <c r="P119" s="241"/>
      <c r="Q119" s="241"/>
      <c r="R119" s="241"/>
      <c r="S119" s="241"/>
      <c r="T119" s="242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43" t="s">
        <v>137</v>
      </c>
      <c r="AU119" s="243" t="s">
        <v>82</v>
      </c>
      <c r="AV119" s="13" t="s">
        <v>82</v>
      </c>
      <c r="AW119" s="13" t="s">
        <v>35</v>
      </c>
      <c r="AX119" s="13" t="s">
        <v>80</v>
      </c>
      <c r="AY119" s="243" t="s">
        <v>127</v>
      </c>
    </row>
    <row r="120" s="12" customFormat="1" ht="22.8" customHeight="1">
      <c r="A120" s="12"/>
      <c r="B120" s="197"/>
      <c r="C120" s="198"/>
      <c r="D120" s="199" t="s">
        <v>72</v>
      </c>
      <c r="E120" s="211" t="s">
        <v>242</v>
      </c>
      <c r="F120" s="211" t="s">
        <v>243</v>
      </c>
      <c r="G120" s="198"/>
      <c r="H120" s="198"/>
      <c r="I120" s="201"/>
      <c r="J120" s="212">
        <f>BK120</f>
        <v>0</v>
      </c>
      <c r="K120" s="198"/>
      <c r="L120" s="203"/>
      <c r="M120" s="204"/>
      <c r="N120" s="205"/>
      <c r="O120" s="205"/>
      <c r="P120" s="206">
        <f>SUM(P121:P157)</f>
        <v>0</v>
      </c>
      <c r="Q120" s="205"/>
      <c r="R120" s="206">
        <f>SUM(R121:R157)</f>
        <v>0</v>
      </c>
      <c r="S120" s="205"/>
      <c r="T120" s="207">
        <f>SUM(T121:T157)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08" t="s">
        <v>163</v>
      </c>
      <c r="AT120" s="209" t="s">
        <v>72</v>
      </c>
      <c r="AU120" s="209" t="s">
        <v>80</v>
      </c>
      <c r="AY120" s="208" t="s">
        <v>127</v>
      </c>
      <c r="BK120" s="210">
        <f>SUM(BK121:BK157)</f>
        <v>0</v>
      </c>
    </row>
    <row r="121" s="2" customFormat="1" ht="24.15" customHeight="1">
      <c r="A121" s="37"/>
      <c r="B121" s="38"/>
      <c r="C121" s="213" t="s">
        <v>176</v>
      </c>
      <c r="D121" s="213" t="s">
        <v>129</v>
      </c>
      <c r="E121" s="214" t="s">
        <v>244</v>
      </c>
      <c r="F121" s="215" t="s">
        <v>245</v>
      </c>
      <c r="G121" s="216" t="s">
        <v>211</v>
      </c>
      <c r="H121" s="217">
        <v>1</v>
      </c>
      <c r="I121" s="218"/>
      <c r="J121" s="219">
        <f>ROUND(I121*H121,2)</f>
        <v>0</v>
      </c>
      <c r="K121" s="220"/>
      <c r="L121" s="43"/>
      <c r="M121" s="221" t="s">
        <v>19</v>
      </c>
      <c r="N121" s="222" t="s">
        <v>46</v>
      </c>
      <c r="O121" s="84"/>
      <c r="P121" s="223">
        <f>O121*H121</f>
        <v>0</v>
      </c>
      <c r="Q121" s="223">
        <v>0</v>
      </c>
      <c r="R121" s="223">
        <f>Q121*H121</f>
        <v>0</v>
      </c>
      <c r="S121" s="223">
        <v>0</v>
      </c>
      <c r="T121" s="224">
        <f>S121*H121</f>
        <v>0</v>
      </c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R121" s="225" t="s">
        <v>212</v>
      </c>
      <c r="AT121" s="225" t="s">
        <v>129</v>
      </c>
      <c r="AU121" s="225" t="s">
        <v>82</v>
      </c>
      <c r="AY121" s="16" t="s">
        <v>127</v>
      </c>
      <c r="BE121" s="226">
        <f>IF(N121="základní",J121,0)</f>
        <v>0</v>
      </c>
      <c r="BF121" s="226">
        <f>IF(N121="snížená",J121,0)</f>
        <v>0</v>
      </c>
      <c r="BG121" s="226">
        <f>IF(N121="zákl. přenesená",J121,0)</f>
        <v>0</v>
      </c>
      <c r="BH121" s="226">
        <f>IF(N121="sníž. přenesená",J121,0)</f>
        <v>0</v>
      </c>
      <c r="BI121" s="226">
        <f>IF(N121="nulová",J121,0)</f>
        <v>0</v>
      </c>
      <c r="BJ121" s="16" t="s">
        <v>133</v>
      </c>
      <c r="BK121" s="226">
        <f>ROUND(I121*H121,2)</f>
        <v>0</v>
      </c>
      <c r="BL121" s="16" t="s">
        <v>212</v>
      </c>
      <c r="BM121" s="225" t="s">
        <v>356</v>
      </c>
    </row>
    <row r="122" s="14" customFormat="1">
      <c r="A122" s="14"/>
      <c r="B122" s="244"/>
      <c r="C122" s="245"/>
      <c r="D122" s="234" t="s">
        <v>137</v>
      </c>
      <c r="E122" s="246" t="s">
        <v>19</v>
      </c>
      <c r="F122" s="247" t="s">
        <v>247</v>
      </c>
      <c r="G122" s="245"/>
      <c r="H122" s="246" t="s">
        <v>19</v>
      </c>
      <c r="I122" s="248"/>
      <c r="J122" s="245"/>
      <c r="K122" s="245"/>
      <c r="L122" s="249"/>
      <c r="M122" s="250"/>
      <c r="N122" s="251"/>
      <c r="O122" s="251"/>
      <c r="P122" s="251"/>
      <c r="Q122" s="251"/>
      <c r="R122" s="251"/>
      <c r="S122" s="251"/>
      <c r="T122" s="252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53" t="s">
        <v>137</v>
      </c>
      <c r="AU122" s="253" t="s">
        <v>82</v>
      </c>
      <c r="AV122" s="14" t="s">
        <v>80</v>
      </c>
      <c r="AW122" s="14" t="s">
        <v>35</v>
      </c>
      <c r="AX122" s="14" t="s">
        <v>73</v>
      </c>
      <c r="AY122" s="253" t="s">
        <v>127</v>
      </c>
    </row>
    <row r="123" s="14" customFormat="1">
      <c r="A123" s="14"/>
      <c r="B123" s="244"/>
      <c r="C123" s="245"/>
      <c r="D123" s="234" t="s">
        <v>137</v>
      </c>
      <c r="E123" s="246" t="s">
        <v>19</v>
      </c>
      <c r="F123" s="247" t="s">
        <v>248</v>
      </c>
      <c r="G123" s="245"/>
      <c r="H123" s="246" t="s">
        <v>19</v>
      </c>
      <c r="I123" s="248"/>
      <c r="J123" s="245"/>
      <c r="K123" s="245"/>
      <c r="L123" s="249"/>
      <c r="M123" s="250"/>
      <c r="N123" s="251"/>
      <c r="O123" s="251"/>
      <c r="P123" s="251"/>
      <c r="Q123" s="251"/>
      <c r="R123" s="251"/>
      <c r="S123" s="251"/>
      <c r="T123" s="252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253" t="s">
        <v>137</v>
      </c>
      <c r="AU123" s="253" t="s">
        <v>82</v>
      </c>
      <c r="AV123" s="14" t="s">
        <v>80</v>
      </c>
      <c r="AW123" s="14" t="s">
        <v>35</v>
      </c>
      <c r="AX123" s="14" t="s">
        <v>73</v>
      </c>
      <c r="AY123" s="253" t="s">
        <v>127</v>
      </c>
    </row>
    <row r="124" s="14" customFormat="1">
      <c r="A124" s="14"/>
      <c r="B124" s="244"/>
      <c r="C124" s="245"/>
      <c r="D124" s="234" t="s">
        <v>137</v>
      </c>
      <c r="E124" s="246" t="s">
        <v>19</v>
      </c>
      <c r="F124" s="247" t="s">
        <v>249</v>
      </c>
      <c r="G124" s="245"/>
      <c r="H124" s="246" t="s">
        <v>19</v>
      </c>
      <c r="I124" s="248"/>
      <c r="J124" s="245"/>
      <c r="K124" s="245"/>
      <c r="L124" s="249"/>
      <c r="M124" s="250"/>
      <c r="N124" s="251"/>
      <c r="O124" s="251"/>
      <c r="P124" s="251"/>
      <c r="Q124" s="251"/>
      <c r="R124" s="251"/>
      <c r="S124" s="251"/>
      <c r="T124" s="252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53" t="s">
        <v>137</v>
      </c>
      <c r="AU124" s="253" t="s">
        <v>82</v>
      </c>
      <c r="AV124" s="14" t="s">
        <v>80</v>
      </c>
      <c r="AW124" s="14" t="s">
        <v>35</v>
      </c>
      <c r="AX124" s="14" t="s">
        <v>73</v>
      </c>
      <c r="AY124" s="253" t="s">
        <v>127</v>
      </c>
    </row>
    <row r="125" s="14" customFormat="1">
      <c r="A125" s="14"/>
      <c r="B125" s="244"/>
      <c r="C125" s="245"/>
      <c r="D125" s="234" t="s">
        <v>137</v>
      </c>
      <c r="E125" s="246" t="s">
        <v>19</v>
      </c>
      <c r="F125" s="247" t="s">
        <v>250</v>
      </c>
      <c r="G125" s="245"/>
      <c r="H125" s="246" t="s">
        <v>19</v>
      </c>
      <c r="I125" s="248"/>
      <c r="J125" s="245"/>
      <c r="K125" s="245"/>
      <c r="L125" s="249"/>
      <c r="M125" s="250"/>
      <c r="N125" s="251"/>
      <c r="O125" s="251"/>
      <c r="P125" s="251"/>
      <c r="Q125" s="251"/>
      <c r="R125" s="251"/>
      <c r="S125" s="251"/>
      <c r="T125" s="252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253" t="s">
        <v>137</v>
      </c>
      <c r="AU125" s="253" t="s">
        <v>82</v>
      </c>
      <c r="AV125" s="14" t="s">
        <v>80</v>
      </c>
      <c r="AW125" s="14" t="s">
        <v>35</v>
      </c>
      <c r="AX125" s="14" t="s">
        <v>73</v>
      </c>
      <c r="AY125" s="253" t="s">
        <v>127</v>
      </c>
    </row>
    <row r="126" s="14" customFormat="1">
      <c r="A126" s="14"/>
      <c r="B126" s="244"/>
      <c r="C126" s="245"/>
      <c r="D126" s="234" t="s">
        <v>137</v>
      </c>
      <c r="E126" s="246" t="s">
        <v>19</v>
      </c>
      <c r="F126" s="247" t="s">
        <v>251</v>
      </c>
      <c r="G126" s="245"/>
      <c r="H126" s="246" t="s">
        <v>19</v>
      </c>
      <c r="I126" s="248"/>
      <c r="J126" s="245"/>
      <c r="K126" s="245"/>
      <c r="L126" s="249"/>
      <c r="M126" s="250"/>
      <c r="N126" s="251"/>
      <c r="O126" s="251"/>
      <c r="P126" s="251"/>
      <c r="Q126" s="251"/>
      <c r="R126" s="251"/>
      <c r="S126" s="251"/>
      <c r="T126" s="252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53" t="s">
        <v>137</v>
      </c>
      <c r="AU126" s="253" t="s">
        <v>82</v>
      </c>
      <c r="AV126" s="14" t="s">
        <v>80</v>
      </c>
      <c r="AW126" s="14" t="s">
        <v>35</v>
      </c>
      <c r="AX126" s="14" t="s">
        <v>73</v>
      </c>
      <c r="AY126" s="253" t="s">
        <v>127</v>
      </c>
    </row>
    <row r="127" s="14" customFormat="1">
      <c r="A127" s="14"/>
      <c r="B127" s="244"/>
      <c r="C127" s="245"/>
      <c r="D127" s="234" t="s">
        <v>137</v>
      </c>
      <c r="E127" s="246" t="s">
        <v>19</v>
      </c>
      <c r="F127" s="247" t="s">
        <v>252</v>
      </c>
      <c r="G127" s="245"/>
      <c r="H127" s="246" t="s">
        <v>19</v>
      </c>
      <c r="I127" s="248"/>
      <c r="J127" s="245"/>
      <c r="K127" s="245"/>
      <c r="L127" s="249"/>
      <c r="M127" s="250"/>
      <c r="N127" s="251"/>
      <c r="O127" s="251"/>
      <c r="P127" s="251"/>
      <c r="Q127" s="251"/>
      <c r="R127" s="251"/>
      <c r="S127" s="251"/>
      <c r="T127" s="252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53" t="s">
        <v>137</v>
      </c>
      <c r="AU127" s="253" t="s">
        <v>82</v>
      </c>
      <c r="AV127" s="14" t="s">
        <v>80</v>
      </c>
      <c r="AW127" s="14" t="s">
        <v>35</v>
      </c>
      <c r="AX127" s="14" t="s">
        <v>73</v>
      </c>
      <c r="AY127" s="253" t="s">
        <v>127</v>
      </c>
    </row>
    <row r="128" s="14" customFormat="1">
      <c r="A128" s="14"/>
      <c r="B128" s="244"/>
      <c r="C128" s="245"/>
      <c r="D128" s="234" t="s">
        <v>137</v>
      </c>
      <c r="E128" s="246" t="s">
        <v>19</v>
      </c>
      <c r="F128" s="247" t="s">
        <v>253</v>
      </c>
      <c r="G128" s="245"/>
      <c r="H128" s="246" t="s">
        <v>19</v>
      </c>
      <c r="I128" s="248"/>
      <c r="J128" s="245"/>
      <c r="K128" s="245"/>
      <c r="L128" s="249"/>
      <c r="M128" s="250"/>
      <c r="N128" s="251"/>
      <c r="O128" s="251"/>
      <c r="P128" s="251"/>
      <c r="Q128" s="251"/>
      <c r="R128" s="251"/>
      <c r="S128" s="251"/>
      <c r="T128" s="252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53" t="s">
        <v>137</v>
      </c>
      <c r="AU128" s="253" t="s">
        <v>82</v>
      </c>
      <c r="AV128" s="14" t="s">
        <v>80</v>
      </c>
      <c r="AW128" s="14" t="s">
        <v>35</v>
      </c>
      <c r="AX128" s="14" t="s">
        <v>73</v>
      </c>
      <c r="AY128" s="253" t="s">
        <v>127</v>
      </c>
    </row>
    <row r="129" s="14" customFormat="1">
      <c r="A129" s="14"/>
      <c r="B129" s="244"/>
      <c r="C129" s="245"/>
      <c r="D129" s="234" t="s">
        <v>137</v>
      </c>
      <c r="E129" s="246" t="s">
        <v>19</v>
      </c>
      <c r="F129" s="247" t="s">
        <v>252</v>
      </c>
      <c r="G129" s="245"/>
      <c r="H129" s="246" t="s">
        <v>19</v>
      </c>
      <c r="I129" s="248"/>
      <c r="J129" s="245"/>
      <c r="K129" s="245"/>
      <c r="L129" s="249"/>
      <c r="M129" s="250"/>
      <c r="N129" s="251"/>
      <c r="O129" s="251"/>
      <c r="P129" s="251"/>
      <c r="Q129" s="251"/>
      <c r="R129" s="251"/>
      <c r="S129" s="251"/>
      <c r="T129" s="252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53" t="s">
        <v>137</v>
      </c>
      <c r="AU129" s="253" t="s">
        <v>82</v>
      </c>
      <c r="AV129" s="14" t="s">
        <v>80</v>
      </c>
      <c r="AW129" s="14" t="s">
        <v>35</v>
      </c>
      <c r="AX129" s="14" t="s">
        <v>73</v>
      </c>
      <c r="AY129" s="253" t="s">
        <v>127</v>
      </c>
    </row>
    <row r="130" s="14" customFormat="1">
      <c r="A130" s="14"/>
      <c r="B130" s="244"/>
      <c r="C130" s="245"/>
      <c r="D130" s="234" t="s">
        <v>137</v>
      </c>
      <c r="E130" s="246" t="s">
        <v>19</v>
      </c>
      <c r="F130" s="247" t="s">
        <v>254</v>
      </c>
      <c r="G130" s="245"/>
      <c r="H130" s="246" t="s">
        <v>19</v>
      </c>
      <c r="I130" s="248"/>
      <c r="J130" s="245"/>
      <c r="K130" s="245"/>
      <c r="L130" s="249"/>
      <c r="M130" s="250"/>
      <c r="N130" s="251"/>
      <c r="O130" s="251"/>
      <c r="P130" s="251"/>
      <c r="Q130" s="251"/>
      <c r="R130" s="251"/>
      <c r="S130" s="251"/>
      <c r="T130" s="252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53" t="s">
        <v>137</v>
      </c>
      <c r="AU130" s="253" t="s">
        <v>82</v>
      </c>
      <c r="AV130" s="14" t="s">
        <v>80</v>
      </c>
      <c r="AW130" s="14" t="s">
        <v>35</v>
      </c>
      <c r="AX130" s="14" t="s">
        <v>73</v>
      </c>
      <c r="AY130" s="253" t="s">
        <v>127</v>
      </c>
    </row>
    <row r="131" s="14" customFormat="1">
      <c r="A131" s="14"/>
      <c r="B131" s="244"/>
      <c r="C131" s="245"/>
      <c r="D131" s="234" t="s">
        <v>137</v>
      </c>
      <c r="E131" s="246" t="s">
        <v>19</v>
      </c>
      <c r="F131" s="247" t="s">
        <v>255</v>
      </c>
      <c r="G131" s="245"/>
      <c r="H131" s="246" t="s">
        <v>19</v>
      </c>
      <c r="I131" s="248"/>
      <c r="J131" s="245"/>
      <c r="K131" s="245"/>
      <c r="L131" s="249"/>
      <c r="M131" s="250"/>
      <c r="N131" s="251"/>
      <c r="O131" s="251"/>
      <c r="P131" s="251"/>
      <c r="Q131" s="251"/>
      <c r="R131" s="251"/>
      <c r="S131" s="251"/>
      <c r="T131" s="252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53" t="s">
        <v>137</v>
      </c>
      <c r="AU131" s="253" t="s">
        <v>82</v>
      </c>
      <c r="AV131" s="14" t="s">
        <v>80</v>
      </c>
      <c r="AW131" s="14" t="s">
        <v>35</v>
      </c>
      <c r="AX131" s="14" t="s">
        <v>73</v>
      </c>
      <c r="AY131" s="253" t="s">
        <v>127</v>
      </c>
    </row>
    <row r="132" s="14" customFormat="1">
      <c r="A132" s="14"/>
      <c r="B132" s="244"/>
      <c r="C132" s="245"/>
      <c r="D132" s="234" t="s">
        <v>137</v>
      </c>
      <c r="E132" s="246" t="s">
        <v>19</v>
      </c>
      <c r="F132" s="247" t="s">
        <v>256</v>
      </c>
      <c r="G132" s="245"/>
      <c r="H132" s="246" t="s">
        <v>19</v>
      </c>
      <c r="I132" s="248"/>
      <c r="J132" s="245"/>
      <c r="K132" s="245"/>
      <c r="L132" s="249"/>
      <c r="M132" s="250"/>
      <c r="N132" s="251"/>
      <c r="O132" s="251"/>
      <c r="P132" s="251"/>
      <c r="Q132" s="251"/>
      <c r="R132" s="251"/>
      <c r="S132" s="251"/>
      <c r="T132" s="252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53" t="s">
        <v>137</v>
      </c>
      <c r="AU132" s="253" t="s">
        <v>82</v>
      </c>
      <c r="AV132" s="14" t="s">
        <v>80</v>
      </c>
      <c r="AW132" s="14" t="s">
        <v>35</v>
      </c>
      <c r="AX132" s="14" t="s">
        <v>73</v>
      </c>
      <c r="AY132" s="253" t="s">
        <v>127</v>
      </c>
    </row>
    <row r="133" s="13" customFormat="1">
      <c r="A133" s="13"/>
      <c r="B133" s="232"/>
      <c r="C133" s="233"/>
      <c r="D133" s="234" t="s">
        <v>137</v>
      </c>
      <c r="E133" s="235" t="s">
        <v>19</v>
      </c>
      <c r="F133" s="236" t="s">
        <v>80</v>
      </c>
      <c r="G133" s="233"/>
      <c r="H133" s="237">
        <v>1</v>
      </c>
      <c r="I133" s="238"/>
      <c r="J133" s="233"/>
      <c r="K133" s="233"/>
      <c r="L133" s="239"/>
      <c r="M133" s="240"/>
      <c r="N133" s="241"/>
      <c r="O133" s="241"/>
      <c r="P133" s="241"/>
      <c r="Q133" s="241"/>
      <c r="R133" s="241"/>
      <c r="S133" s="241"/>
      <c r="T133" s="242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3" t="s">
        <v>137</v>
      </c>
      <c r="AU133" s="243" t="s">
        <v>82</v>
      </c>
      <c r="AV133" s="13" t="s">
        <v>82</v>
      </c>
      <c r="AW133" s="13" t="s">
        <v>35</v>
      </c>
      <c r="AX133" s="13" t="s">
        <v>80</v>
      </c>
      <c r="AY133" s="243" t="s">
        <v>127</v>
      </c>
    </row>
    <row r="134" s="2" customFormat="1" ht="37.8" customHeight="1">
      <c r="A134" s="37"/>
      <c r="B134" s="38"/>
      <c r="C134" s="213" t="s">
        <v>257</v>
      </c>
      <c r="D134" s="213" t="s">
        <v>129</v>
      </c>
      <c r="E134" s="214" t="s">
        <v>258</v>
      </c>
      <c r="F134" s="215" t="s">
        <v>259</v>
      </c>
      <c r="G134" s="216" t="s">
        <v>142</v>
      </c>
      <c r="H134" s="217">
        <v>1</v>
      </c>
      <c r="I134" s="218"/>
      <c r="J134" s="219">
        <f>ROUND(I134*H134,2)</f>
        <v>0</v>
      </c>
      <c r="K134" s="220"/>
      <c r="L134" s="43"/>
      <c r="M134" s="221" t="s">
        <v>19</v>
      </c>
      <c r="N134" s="222" t="s">
        <v>46</v>
      </c>
      <c r="O134" s="84"/>
      <c r="P134" s="223">
        <f>O134*H134</f>
        <v>0</v>
      </c>
      <c r="Q134" s="223">
        <v>0</v>
      </c>
      <c r="R134" s="223">
        <f>Q134*H134</f>
        <v>0</v>
      </c>
      <c r="S134" s="223">
        <v>0</v>
      </c>
      <c r="T134" s="224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25" t="s">
        <v>212</v>
      </c>
      <c r="AT134" s="225" t="s">
        <v>129</v>
      </c>
      <c r="AU134" s="225" t="s">
        <v>82</v>
      </c>
      <c r="AY134" s="16" t="s">
        <v>127</v>
      </c>
      <c r="BE134" s="226">
        <f>IF(N134="základní",J134,0)</f>
        <v>0</v>
      </c>
      <c r="BF134" s="226">
        <f>IF(N134="snížená",J134,0)</f>
        <v>0</v>
      </c>
      <c r="BG134" s="226">
        <f>IF(N134="zákl. přenesená",J134,0)</f>
        <v>0</v>
      </c>
      <c r="BH134" s="226">
        <f>IF(N134="sníž. přenesená",J134,0)</f>
        <v>0</v>
      </c>
      <c r="BI134" s="226">
        <f>IF(N134="nulová",J134,0)</f>
        <v>0</v>
      </c>
      <c r="BJ134" s="16" t="s">
        <v>133</v>
      </c>
      <c r="BK134" s="226">
        <f>ROUND(I134*H134,2)</f>
        <v>0</v>
      </c>
      <c r="BL134" s="16" t="s">
        <v>212</v>
      </c>
      <c r="BM134" s="225" t="s">
        <v>357</v>
      </c>
    </row>
    <row r="135" s="13" customFormat="1">
      <c r="A135" s="13"/>
      <c r="B135" s="232"/>
      <c r="C135" s="233"/>
      <c r="D135" s="234" t="s">
        <v>137</v>
      </c>
      <c r="E135" s="235" t="s">
        <v>19</v>
      </c>
      <c r="F135" s="236" t="s">
        <v>80</v>
      </c>
      <c r="G135" s="233"/>
      <c r="H135" s="237">
        <v>1</v>
      </c>
      <c r="I135" s="238"/>
      <c r="J135" s="233"/>
      <c r="K135" s="233"/>
      <c r="L135" s="239"/>
      <c r="M135" s="240"/>
      <c r="N135" s="241"/>
      <c r="O135" s="241"/>
      <c r="P135" s="241"/>
      <c r="Q135" s="241"/>
      <c r="R135" s="241"/>
      <c r="S135" s="241"/>
      <c r="T135" s="242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3" t="s">
        <v>137</v>
      </c>
      <c r="AU135" s="243" t="s">
        <v>82</v>
      </c>
      <c r="AV135" s="13" t="s">
        <v>82</v>
      </c>
      <c r="AW135" s="13" t="s">
        <v>35</v>
      </c>
      <c r="AX135" s="13" t="s">
        <v>80</v>
      </c>
      <c r="AY135" s="243" t="s">
        <v>127</v>
      </c>
    </row>
    <row r="136" s="2" customFormat="1" ht="16.5" customHeight="1">
      <c r="A136" s="37"/>
      <c r="B136" s="38"/>
      <c r="C136" s="213" t="s">
        <v>261</v>
      </c>
      <c r="D136" s="213" t="s">
        <v>129</v>
      </c>
      <c r="E136" s="214" t="s">
        <v>262</v>
      </c>
      <c r="F136" s="215" t="s">
        <v>263</v>
      </c>
      <c r="G136" s="216" t="s">
        <v>211</v>
      </c>
      <c r="H136" s="217">
        <v>1</v>
      </c>
      <c r="I136" s="218"/>
      <c r="J136" s="219">
        <f>ROUND(I136*H136,2)</f>
        <v>0</v>
      </c>
      <c r="K136" s="220"/>
      <c r="L136" s="43"/>
      <c r="M136" s="221" t="s">
        <v>19</v>
      </c>
      <c r="N136" s="222" t="s">
        <v>46</v>
      </c>
      <c r="O136" s="84"/>
      <c r="P136" s="223">
        <f>O136*H136</f>
        <v>0</v>
      </c>
      <c r="Q136" s="223">
        <v>0</v>
      </c>
      <c r="R136" s="223">
        <f>Q136*H136</f>
        <v>0</v>
      </c>
      <c r="S136" s="223">
        <v>0</v>
      </c>
      <c r="T136" s="224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25" t="s">
        <v>212</v>
      </c>
      <c r="AT136" s="225" t="s">
        <v>129</v>
      </c>
      <c r="AU136" s="225" t="s">
        <v>82</v>
      </c>
      <c r="AY136" s="16" t="s">
        <v>127</v>
      </c>
      <c r="BE136" s="226">
        <f>IF(N136="základní",J136,0)</f>
        <v>0</v>
      </c>
      <c r="BF136" s="226">
        <f>IF(N136="snížená",J136,0)</f>
        <v>0</v>
      </c>
      <c r="BG136" s="226">
        <f>IF(N136="zákl. přenesená",J136,0)</f>
        <v>0</v>
      </c>
      <c r="BH136" s="226">
        <f>IF(N136="sníž. přenesená",J136,0)</f>
        <v>0</v>
      </c>
      <c r="BI136" s="226">
        <f>IF(N136="nulová",J136,0)</f>
        <v>0</v>
      </c>
      <c r="BJ136" s="16" t="s">
        <v>133</v>
      </c>
      <c r="BK136" s="226">
        <f>ROUND(I136*H136,2)</f>
        <v>0</v>
      </c>
      <c r="BL136" s="16" t="s">
        <v>212</v>
      </c>
      <c r="BM136" s="225" t="s">
        <v>358</v>
      </c>
    </row>
    <row r="137" s="14" customFormat="1">
      <c r="A137" s="14"/>
      <c r="B137" s="244"/>
      <c r="C137" s="245"/>
      <c r="D137" s="234" t="s">
        <v>137</v>
      </c>
      <c r="E137" s="246" t="s">
        <v>19</v>
      </c>
      <c r="F137" s="247" t="s">
        <v>151</v>
      </c>
      <c r="G137" s="245"/>
      <c r="H137" s="246" t="s">
        <v>19</v>
      </c>
      <c r="I137" s="248"/>
      <c r="J137" s="245"/>
      <c r="K137" s="245"/>
      <c r="L137" s="249"/>
      <c r="M137" s="250"/>
      <c r="N137" s="251"/>
      <c r="O137" s="251"/>
      <c r="P137" s="251"/>
      <c r="Q137" s="251"/>
      <c r="R137" s="251"/>
      <c r="S137" s="251"/>
      <c r="T137" s="252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53" t="s">
        <v>137</v>
      </c>
      <c r="AU137" s="253" t="s">
        <v>82</v>
      </c>
      <c r="AV137" s="14" t="s">
        <v>80</v>
      </c>
      <c r="AW137" s="14" t="s">
        <v>35</v>
      </c>
      <c r="AX137" s="14" t="s">
        <v>73</v>
      </c>
      <c r="AY137" s="253" t="s">
        <v>127</v>
      </c>
    </row>
    <row r="138" s="14" customFormat="1">
      <c r="A138" s="14"/>
      <c r="B138" s="244"/>
      <c r="C138" s="245"/>
      <c r="D138" s="234" t="s">
        <v>137</v>
      </c>
      <c r="E138" s="246" t="s">
        <v>19</v>
      </c>
      <c r="F138" s="247" t="s">
        <v>265</v>
      </c>
      <c r="G138" s="245"/>
      <c r="H138" s="246" t="s">
        <v>19</v>
      </c>
      <c r="I138" s="248"/>
      <c r="J138" s="245"/>
      <c r="K138" s="245"/>
      <c r="L138" s="249"/>
      <c r="M138" s="250"/>
      <c r="N138" s="251"/>
      <c r="O138" s="251"/>
      <c r="P138" s="251"/>
      <c r="Q138" s="251"/>
      <c r="R138" s="251"/>
      <c r="S138" s="251"/>
      <c r="T138" s="252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53" t="s">
        <v>137</v>
      </c>
      <c r="AU138" s="253" t="s">
        <v>82</v>
      </c>
      <c r="AV138" s="14" t="s">
        <v>80</v>
      </c>
      <c r="AW138" s="14" t="s">
        <v>35</v>
      </c>
      <c r="AX138" s="14" t="s">
        <v>73</v>
      </c>
      <c r="AY138" s="253" t="s">
        <v>127</v>
      </c>
    </row>
    <row r="139" s="13" customFormat="1">
      <c r="A139" s="13"/>
      <c r="B139" s="232"/>
      <c r="C139" s="233"/>
      <c r="D139" s="234" t="s">
        <v>137</v>
      </c>
      <c r="E139" s="235" t="s">
        <v>19</v>
      </c>
      <c r="F139" s="236" t="s">
        <v>80</v>
      </c>
      <c r="G139" s="233"/>
      <c r="H139" s="237">
        <v>1</v>
      </c>
      <c r="I139" s="238"/>
      <c r="J139" s="233"/>
      <c r="K139" s="233"/>
      <c r="L139" s="239"/>
      <c r="M139" s="240"/>
      <c r="N139" s="241"/>
      <c r="O139" s="241"/>
      <c r="P139" s="241"/>
      <c r="Q139" s="241"/>
      <c r="R139" s="241"/>
      <c r="S139" s="241"/>
      <c r="T139" s="242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3" t="s">
        <v>137</v>
      </c>
      <c r="AU139" s="243" t="s">
        <v>82</v>
      </c>
      <c r="AV139" s="13" t="s">
        <v>82</v>
      </c>
      <c r="AW139" s="13" t="s">
        <v>35</v>
      </c>
      <c r="AX139" s="13" t="s">
        <v>80</v>
      </c>
      <c r="AY139" s="243" t="s">
        <v>127</v>
      </c>
    </row>
    <row r="140" s="2" customFormat="1" ht="16.5" customHeight="1">
      <c r="A140" s="37"/>
      <c r="B140" s="38"/>
      <c r="C140" s="213" t="s">
        <v>266</v>
      </c>
      <c r="D140" s="213" t="s">
        <v>129</v>
      </c>
      <c r="E140" s="214" t="s">
        <v>267</v>
      </c>
      <c r="F140" s="215" t="s">
        <v>268</v>
      </c>
      <c r="G140" s="216" t="s">
        <v>211</v>
      </c>
      <c r="H140" s="217">
        <v>1</v>
      </c>
      <c r="I140" s="218"/>
      <c r="J140" s="219">
        <f>ROUND(I140*H140,2)</f>
        <v>0</v>
      </c>
      <c r="K140" s="220"/>
      <c r="L140" s="43"/>
      <c r="M140" s="221" t="s">
        <v>19</v>
      </c>
      <c r="N140" s="222" t="s">
        <v>46</v>
      </c>
      <c r="O140" s="84"/>
      <c r="P140" s="223">
        <f>O140*H140</f>
        <v>0</v>
      </c>
      <c r="Q140" s="223">
        <v>0</v>
      </c>
      <c r="R140" s="223">
        <f>Q140*H140</f>
        <v>0</v>
      </c>
      <c r="S140" s="223">
        <v>0</v>
      </c>
      <c r="T140" s="224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25" t="s">
        <v>212</v>
      </c>
      <c r="AT140" s="225" t="s">
        <v>129</v>
      </c>
      <c r="AU140" s="225" t="s">
        <v>82</v>
      </c>
      <c r="AY140" s="16" t="s">
        <v>127</v>
      </c>
      <c r="BE140" s="226">
        <f>IF(N140="základní",J140,0)</f>
        <v>0</v>
      </c>
      <c r="BF140" s="226">
        <f>IF(N140="snížená",J140,0)</f>
        <v>0</v>
      </c>
      <c r="BG140" s="226">
        <f>IF(N140="zákl. přenesená",J140,0)</f>
        <v>0</v>
      </c>
      <c r="BH140" s="226">
        <f>IF(N140="sníž. přenesená",J140,0)</f>
        <v>0</v>
      </c>
      <c r="BI140" s="226">
        <f>IF(N140="nulová",J140,0)</f>
        <v>0</v>
      </c>
      <c r="BJ140" s="16" t="s">
        <v>133</v>
      </c>
      <c r="BK140" s="226">
        <f>ROUND(I140*H140,2)</f>
        <v>0</v>
      </c>
      <c r="BL140" s="16" t="s">
        <v>212</v>
      </c>
      <c r="BM140" s="225" t="s">
        <v>359</v>
      </c>
    </row>
    <row r="141" s="14" customFormat="1">
      <c r="A141" s="14"/>
      <c r="B141" s="244"/>
      <c r="C141" s="245"/>
      <c r="D141" s="234" t="s">
        <v>137</v>
      </c>
      <c r="E141" s="246" t="s">
        <v>19</v>
      </c>
      <c r="F141" s="247" t="s">
        <v>270</v>
      </c>
      <c r="G141" s="245"/>
      <c r="H141" s="246" t="s">
        <v>19</v>
      </c>
      <c r="I141" s="248"/>
      <c r="J141" s="245"/>
      <c r="K141" s="245"/>
      <c r="L141" s="249"/>
      <c r="M141" s="250"/>
      <c r="N141" s="251"/>
      <c r="O141" s="251"/>
      <c r="P141" s="251"/>
      <c r="Q141" s="251"/>
      <c r="R141" s="251"/>
      <c r="S141" s="251"/>
      <c r="T141" s="252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53" t="s">
        <v>137</v>
      </c>
      <c r="AU141" s="253" t="s">
        <v>82</v>
      </c>
      <c r="AV141" s="14" t="s">
        <v>80</v>
      </c>
      <c r="AW141" s="14" t="s">
        <v>35</v>
      </c>
      <c r="AX141" s="14" t="s">
        <v>73</v>
      </c>
      <c r="AY141" s="253" t="s">
        <v>127</v>
      </c>
    </row>
    <row r="142" s="13" customFormat="1">
      <c r="A142" s="13"/>
      <c r="B142" s="232"/>
      <c r="C142" s="233"/>
      <c r="D142" s="234" t="s">
        <v>137</v>
      </c>
      <c r="E142" s="235" t="s">
        <v>19</v>
      </c>
      <c r="F142" s="236" t="s">
        <v>80</v>
      </c>
      <c r="G142" s="233"/>
      <c r="H142" s="237">
        <v>1</v>
      </c>
      <c r="I142" s="238"/>
      <c r="J142" s="233"/>
      <c r="K142" s="233"/>
      <c r="L142" s="239"/>
      <c r="M142" s="240"/>
      <c r="N142" s="241"/>
      <c r="O142" s="241"/>
      <c r="P142" s="241"/>
      <c r="Q142" s="241"/>
      <c r="R142" s="241"/>
      <c r="S142" s="241"/>
      <c r="T142" s="242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3" t="s">
        <v>137</v>
      </c>
      <c r="AU142" s="243" t="s">
        <v>82</v>
      </c>
      <c r="AV142" s="13" t="s">
        <v>82</v>
      </c>
      <c r="AW142" s="13" t="s">
        <v>35</v>
      </c>
      <c r="AX142" s="13" t="s">
        <v>80</v>
      </c>
      <c r="AY142" s="243" t="s">
        <v>127</v>
      </c>
    </row>
    <row r="143" s="2" customFormat="1" ht="24.15" customHeight="1">
      <c r="A143" s="37"/>
      <c r="B143" s="38"/>
      <c r="C143" s="213" t="s">
        <v>182</v>
      </c>
      <c r="D143" s="213" t="s">
        <v>129</v>
      </c>
      <c r="E143" s="214" t="s">
        <v>271</v>
      </c>
      <c r="F143" s="215" t="s">
        <v>272</v>
      </c>
      <c r="G143" s="216" t="s">
        <v>211</v>
      </c>
      <c r="H143" s="217">
        <v>1</v>
      </c>
      <c r="I143" s="218"/>
      <c r="J143" s="219">
        <f>ROUND(I143*H143,2)</f>
        <v>0</v>
      </c>
      <c r="K143" s="220"/>
      <c r="L143" s="43"/>
      <c r="M143" s="221" t="s">
        <v>19</v>
      </c>
      <c r="N143" s="222" t="s">
        <v>46</v>
      </c>
      <c r="O143" s="84"/>
      <c r="P143" s="223">
        <f>O143*H143</f>
        <v>0</v>
      </c>
      <c r="Q143" s="223">
        <v>0</v>
      </c>
      <c r="R143" s="223">
        <f>Q143*H143</f>
        <v>0</v>
      </c>
      <c r="S143" s="223">
        <v>0</v>
      </c>
      <c r="T143" s="224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225" t="s">
        <v>212</v>
      </c>
      <c r="AT143" s="225" t="s">
        <v>129</v>
      </c>
      <c r="AU143" s="225" t="s">
        <v>82</v>
      </c>
      <c r="AY143" s="16" t="s">
        <v>127</v>
      </c>
      <c r="BE143" s="226">
        <f>IF(N143="základní",J143,0)</f>
        <v>0</v>
      </c>
      <c r="BF143" s="226">
        <f>IF(N143="snížená",J143,0)</f>
        <v>0</v>
      </c>
      <c r="BG143" s="226">
        <f>IF(N143="zákl. přenesená",J143,0)</f>
        <v>0</v>
      </c>
      <c r="BH143" s="226">
        <f>IF(N143="sníž. přenesená",J143,0)</f>
        <v>0</v>
      </c>
      <c r="BI143" s="226">
        <f>IF(N143="nulová",J143,0)</f>
        <v>0</v>
      </c>
      <c r="BJ143" s="16" t="s">
        <v>133</v>
      </c>
      <c r="BK143" s="226">
        <f>ROUND(I143*H143,2)</f>
        <v>0</v>
      </c>
      <c r="BL143" s="16" t="s">
        <v>212</v>
      </c>
      <c r="BM143" s="225" t="s">
        <v>360</v>
      </c>
    </row>
    <row r="144" s="14" customFormat="1">
      <c r="A144" s="14"/>
      <c r="B144" s="244"/>
      <c r="C144" s="245"/>
      <c r="D144" s="234" t="s">
        <v>137</v>
      </c>
      <c r="E144" s="246" t="s">
        <v>19</v>
      </c>
      <c r="F144" s="247" t="s">
        <v>274</v>
      </c>
      <c r="G144" s="245"/>
      <c r="H144" s="246" t="s">
        <v>19</v>
      </c>
      <c r="I144" s="248"/>
      <c r="J144" s="245"/>
      <c r="K144" s="245"/>
      <c r="L144" s="249"/>
      <c r="M144" s="250"/>
      <c r="N144" s="251"/>
      <c r="O144" s="251"/>
      <c r="P144" s="251"/>
      <c r="Q144" s="251"/>
      <c r="R144" s="251"/>
      <c r="S144" s="251"/>
      <c r="T144" s="252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53" t="s">
        <v>137</v>
      </c>
      <c r="AU144" s="253" t="s">
        <v>82</v>
      </c>
      <c r="AV144" s="14" t="s">
        <v>80</v>
      </c>
      <c r="AW144" s="14" t="s">
        <v>35</v>
      </c>
      <c r="AX144" s="14" t="s">
        <v>73</v>
      </c>
      <c r="AY144" s="253" t="s">
        <v>127</v>
      </c>
    </row>
    <row r="145" s="14" customFormat="1">
      <c r="A145" s="14"/>
      <c r="B145" s="244"/>
      <c r="C145" s="245"/>
      <c r="D145" s="234" t="s">
        <v>137</v>
      </c>
      <c r="E145" s="246" t="s">
        <v>19</v>
      </c>
      <c r="F145" s="247" t="s">
        <v>275</v>
      </c>
      <c r="G145" s="245"/>
      <c r="H145" s="246" t="s">
        <v>19</v>
      </c>
      <c r="I145" s="248"/>
      <c r="J145" s="245"/>
      <c r="K145" s="245"/>
      <c r="L145" s="249"/>
      <c r="M145" s="250"/>
      <c r="N145" s="251"/>
      <c r="O145" s="251"/>
      <c r="P145" s="251"/>
      <c r="Q145" s="251"/>
      <c r="R145" s="251"/>
      <c r="S145" s="251"/>
      <c r="T145" s="252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53" t="s">
        <v>137</v>
      </c>
      <c r="AU145" s="253" t="s">
        <v>82</v>
      </c>
      <c r="AV145" s="14" t="s">
        <v>80</v>
      </c>
      <c r="AW145" s="14" t="s">
        <v>35</v>
      </c>
      <c r="AX145" s="14" t="s">
        <v>73</v>
      </c>
      <c r="AY145" s="253" t="s">
        <v>127</v>
      </c>
    </row>
    <row r="146" s="13" customFormat="1">
      <c r="A146" s="13"/>
      <c r="B146" s="232"/>
      <c r="C146" s="233"/>
      <c r="D146" s="234" t="s">
        <v>137</v>
      </c>
      <c r="E146" s="235" t="s">
        <v>19</v>
      </c>
      <c r="F146" s="236" t="s">
        <v>80</v>
      </c>
      <c r="G146" s="233"/>
      <c r="H146" s="237">
        <v>1</v>
      </c>
      <c r="I146" s="238"/>
      <c r="J146" s="233"/>
      <c r="K146" s="233"/>
      <c r="L146" s="239"/>
      <c r="M146" s="240"/>
      <c r="N146" s="241"/>
      <c r="O146" s="241"/>
      <c r="P146" s="241"/>
      <c r="Q146" s="241"/>
      <c r="R146" s="241"/>
      <c r="S146" s="241"/>
      <c r="T146" s="242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3" t="s">
        <v>137</v>
      </c>
      <c r="AU146" s="243" t="s">
        <v>82</v>
      </c>
      <c r="AV146" s="13" t="s">
        <v>82</v>
      </c>
      <c r="AW146" s="13" t="s">
        <v>35</v>
      </c>
      <c r="AX146" s="13" t="s">
        <v>80</v>
      </c>
      <c r="AY146" s="243" t="s">
        <v>127</v>
      </c>
    </row>
    <row r="147" s="2" customFormat="1" ht="16.5" customHeight="1">
      <c r="A147" s="37"/>
      <c r="B147" s="38"/>
      <c r="C147" s="213" t="s">
        <v>277</v>
      </c>
      <c r="D147" s="213" t="s">
        <v>129</v>
      </c>
      <c r="E147" s="214" t="s">
        <v>278</v>
      </c>
      <c r="F147" s="215" t="s">
        <v>279</v>
      </c>
      <c r="G147" s="216" t="s">
        <v>211</v>
      </c>
      <c r="H147" s="217">
        <v>1</v>
      </c>
      <c r="I147" s="218"/>
      <c r="J147" s="219">
        <f>ROUND(I147*H147,2)</f>
        <v>0</v>
      </c>
      <c r="K147" s="220"/>
      <c r="L147" s="43"/>
      <c r="M147" s="221" t="s">
        <v>19</v>
      </c>
      <c r="N147" s="222" t="s">
        <v>46</v>
      </c>
      <c r="O147" s="84"/>
      <c r="P147" s="223">
        <f>O147*H147</f>
        <v>0</v>
      </c>
      <c r="Q147" s="223">
        <v>0</v>
      </c>
      <c r="R147" s="223">
        <f>Q147*H147</f>
        <v>0</v>
      </c>
      <c r="S147" s="223">
        <v>0</v>
      </c>
      <c r="T147" s="224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225" t="s">
        <v>212</v>
      </c>
      <c r="AT147" s="225" t="s">
        <v>129</v>
      </c>
      <c r="AU147" s="225" t="s">
        <v>82</v>
      </c>
      <c r="AY147" s="16" t="s">
        <v>127</v>
      </c>
      <c r="BE147" s="226">
        <f>IF(N147="základní",J147,0)</f>
        <v>0</v>
      </c>
      <c r="BF147" s="226">
        <f>IF(N147="snížená",J147,0)</f>
        <v>0</v>
      </c>
      <c r="BG147" s="226">
        <f>IF(N147="zákl. přenesená",J147,0)</f>
        <v>0</v>
      </c>
      <c r="BH147" s="226">
        <f>IF(N147="sníž. přenesená",J147,0)</f>
        <v>0</v>
      </c>
      <c r="BI147" s="226">
        <f>IF(N147="nulová",J147,0)</f>
        <v>0</v>
      </c>
      <c r="BJ147" s="16" t="s">
        <v>133</v>
      </c>
      <c r="BK147" s="226">
        <f>ROUND(I147*H147,2)</f>
        <v>0</v>
      </c>
      <c r="BL147" s="16" t="s">
        <v>212</v>
      </c>
      <c r="BM147" s="225" t="s">
        <v>361</v>
      </c>
    </row>
    <row r="148" s="13" customFormat="1">
      <c r="A148" s="13"/>
      <c r="B148" s="232"/>
      <c r="C148" s="233"/>
      <c r="D148" s="234" t="s">
        <v>137</v>
      </c>
      <c r="E148" s="235" t="s">
        <v>19</v>
      </c>
      <c r="F148" s="236" t="s">
        <v>80</v>
      </c>
      <c r="G148" s="233"/>
      <c r="H148" s="237">
        <v>1</v>
      </c>
      <c r="I148" s="238"/>
      <c r="J148" s="233"/>
      <c r="K148" s="233"/>
      <c r="L148" s="239"/>
      <c r="M148" s="240"/>
      <c r="N148" s="241"/>
      <c r="O148" s="241"/>
      <c r="P148" s="241"/>
      <c r="Q148" s="241"/>
      <c r="R148" s="241"/>
      <c r="S148" s="241"/>
      <c r="T148" s="242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3" t="s">
        <v>137</v>
      </c>
      <c r="AU148" s="243" t="s">
        <v>82</v>
      </c>
      <c r="AV148" s="13" t="s">
        <v>82</v>
      </c>
      <c r="AW148" s="13" t="s">
        <v>35</v>
      </c>
      <c r="AX148" s="13" t="s">
        <v>80</v>
      </c>
      <c r="AY148" s="243" t="s">
        <v>127</v>
      </c>
    </row>
    <row r="149" s="2" customFormat="1" ht="49.05" customHeight="1">
      <c r="A149" s="37"/>
      <c r="B149" s="38"/>
      <c r="C149" s="213" t="s">
        <v>281</v>
      </c>
      <c r="D149" s="213" t="s">
        <v>129</v>
      </c>
      <c r="E149" s="214" t="s">
        <v>282</v>
      </c>
      <c r="F149" s="215" t="s">
        <v>283</v>
      </c>
      <c r="G149" s="216" t="s">
        <v>211</v>
      </c>
      <c r="H149" s="217">
        <v>1</v>
      </c>
      <c r="I149" s="218"/>
      <c r="J149" s="219">
        <f>ROUND(I149*H149,2)</f>
        <v>0</v>
      </c>
      <c r="K149" s="220"/>
      <c r="L149" s="43"/>
      <c r="M149" s="221" t="s">
        <v>19</v>
      </c>
      <c r="N149" s="222" t="s">
        <v>46</v>
      </c>
      <c r="O149" s="84"/>
      <c r="P149" s="223">
        <f>O149*H149</f>
        <v>0</v>
      </c>
      <c r="Q149" s="223">
        <v>0</v>
      </c>
      <c r="R149" s="223">
        <f>Q149*H149</f>
        <v>0</v>
      </c>
      <c r="S149" s="223">
        <v>0</v>
      </c>
      <c r="T149" s="224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225" t="s">
        <v>212</v>
      </c>
      <c r="AT149" s="225" t="s">
        <v>129</v>
      </c>
      <c r="AU149" s="225" t="s">
        <v>82</v>
      </c>
      <c r="AY149" s="16" t="s">
        <v>127</v>
      </c>
      <c r="BE149" s="226">
        <f>IF(N149="základní",J149,0)</f>
        <v>0</v>
      </c>
      <c r="BF149" s="226">
        <f>IF(N149="snížená",J149,0)</f>
        <v>0</v>
      </c>
      <c r="BG149" s="226">
        <f>IF(N149="zákl. přenesená",J149,0)</f>
        <v>0</v>
      </c>
      <c r="BH149" s="226">
        <f>IF(N149="sníž. přenesená",J149,0)</f>
        <v>0</v>
      </c>
      <c r="BI149" s="226">
        <f>IF(N149="nulová",J149,0)</f>
        <v>0</v>
      </c>
      <c r="BJ149" s="16" t="s">
        <v>133</v>
      </c>
      <c r="BK149" s="226">
        <f>ROUND(I149*H149,2)</f>
        <v>0</v>
      </c>
      <c r="BL149" s="16" t="s">
        <v>212</v>
      </c>
      <c r="BM149" s="225" t="s">
        <v>362</v>
      </c>
    </row>
    <row r="150" s="13" customFormat="1">
      <c r="A150" s="13"/>
      <c r="B150" s="232"/>
      <c r="C150" s="233"/>
      <c r="D150" s="234" t="s">
        <v>137</v>
      </c>
      <c r="E150" s="235" t="s">
        <v>19</v>
      </c>
      <c r="F150" s="236" t="s">
        <v>80</v>
      </c>
      <c r="G150" s="233"/>
      <c r="H150" s="237">
        <v>1</v>
      </c>
      <c r="I150" s="238"/>
      <c r="J150" s="233"/>
      <c r="K150" s="233"/>
      <c r="L150" s="239"/>
      <c r="M150" s="240"/>
      <c r="N150" s="241"/>
      <c r="O150" s="241"/>
      <c r="P150" s="241"/>
      <c r="Q150" s="241"/>
      <c r="R150" s="241"/>
      <c r="S150" s="241"/>
      <c r="T150" s="242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3" t="s">
        <v>137</v>
      </c>
      <c r="AU150" s="243" t="s">
        <v>82</v>
      </c>
      <c r="AV150" s="13" t="s">
        <v>82</v>
      </c>
      <c r="AW150" s="13" t="s">
        <v>35</v>
      </c>
      <c r="AX150" s="13" t="s">
        <v>80</v>
      </c>
      <c r="AY150" s="243" t="s">
        <v>127</v>
      </c>
    </row>
    <row r="151" s="2" customFormat="1" ht="16.5" customHeight="1">
      <c r="A151" s="37"/>
      <c r="B151" s="38"/>
      <c r="C151" s="213" t="s">
        <v>286</v>
      </c>
      <c r="D151" s="213" t="s">
        <v>129</v>
      </c>
      <c r="E151" s="214" t="s">
        <v>287</v>
      </c>
      <c r="F151" s="215" t="s">
        <v>288</v>
      </c>
      <c r="G151" s="216" t="s">
        <v>211</v>
      </c>
      <c r="H151" s="217">
        <v>1</v>
      </c>
      <c r="I151" s="218"/>
      <c r="J151" s="219">
        <f>ROUND(I151*H151,2)</f>
        <v>0</v>
      </c>
      <c r="K151" s="220"/>
      <c r="L151" s="43"/>
      <c r="M151" s="221" t="s">
        <v>19</v>
      </c>
      <c r="N151" s="222" t="s">
        <v>46</v>
      </c>
      <c r="O151" s="84"/>
      <c r="P151" s="223">
        <f>O151*H151</f>
        <v>0</v>
      </c>
      <c r="Q151" s="223">
        <v>0</v>
      </c>
      <c r="R151" s="223">
        <f>Q151*H151</f>
        <v>0</v>
      </c>
      <c r="S151" s="223">
        <v>0</v>
      </c>
      <c r="T151" s="224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225" t="s">
        <v>212</v>
      </c>
      <c r="AT151" s="225" t="s">
        <v>129</v>
      </c>
      <c r="AU151" s="225" t="s">
        <v>82</v>
      </c>
      <c r="AY151" s="16" t="s">
        <v>127</v>
      </c>
      <c r="BE151" s="226">
        <f>IF(N151="základní",J151,0)</f>
        <v>0</v>
      </c>
      <c r="BF151" s="226">
        <f>IF(N151="snížená",J151,0)</f>
        <v>0</v>
      </c>
      <c r="BG151" s="226">
        <f>IF(N151="zákl. přenesená",J151,0)</f>
        <v>0</v>
      </c>
      <c r="BH151" s="226">
        <f>IF(N151="sníž. přenesená",J151,0)</f>
        <v>0</v>
      </c>
      <c r="BI151" s="226">
        <f>IF(N151="nulová",J151,0)</f>
        <v>0</v>
      </c>
      <c r="BJ151" s="16" t="s">
        <v>133</v>
      </c>
      <c r="BK151" s="226">
        <f>ROUND(I151*H151,2)</f>
        <v>0</v>
      </c>
      <c r="BL151" s="16" t="s">
        <v>212</v>
      </c>
      <c r="BM151" s="225" t="s">
        <v>363</v>
      </c>
    </row>
    <row r="152" s="14" customFormat="1">
      <c r="A152" s="14"/>
      <c r="B152" s="244"/>
      <c r="C152" s="245"/>
      <c r="D152" s="234" t="s">
        <v>137</v>
      </c>
      <c r="E152" s="246" t="s">
        <v>19</v>
      </c>
      <c r="F152" s="247" t="s">
        <v>364</v>
      </c>
      <c r="G152" s="245"/>
      <c r="H152" s="246" t="s">
        <v>19</v>
      </c>
      <c r="I152" s="248"/>
      <c r="J152" s="245"/>
      <c r="K152" s="245"/>
      <c r="L152" s="249"/>
      <c r="M152" s="250"/>
      <c r="N152" s="251"/>
      <c r="O152" s="251"/>
      <c r="P152" s="251"/>
      <c r="Q152" s="251"/>
      <c r="R152" s="251"/>
      <c r="S152" s="251"/>
      <c r="T152" s="252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53" t="s">
        <v>137</v>
      </c>
      <c r="AU152" s="253" t="s">
        <v>82</v>
      </c>
      <c r="AV152" s="14" t="s">
        <v>80</v>
      </c>
      <c r="AW152" s="14" t="s">
        <v>35</v>
      </c>
      <c r="AX152" s="14" t="s">
        <v>73</v>
      </c>
      <c r="AY152" s="253" t="s">
        <v>127</v>
      </c>
    </row>
    <row r="153" s="13" customFormat="1">
      <c r="A153" s="13"/>
      <c r="B153" s="232"/>
      <c r="C153" s="233"/>
      <c r="D153" s="234" t="s">
        <v>137</v>
      </c>
      <c r="E153" s="235" t="s">
        <v>19</v>
      </c>
      <c r="F153" s="236" t="s">
        <v>80</v>
      </c>
      <c r="G153" s="233"/>
      <c r="H153" s="237">
        <v>1</v>
      </c>
      <c r="I153" s="238"/>
      <c r="J153" s="233"/>
      <c r="K153" s="233"/>
      <c r="L153" s="239"/>
      <c r="M153" s="240"/>
      <c r="N153" s="241"/>
      <c r="O153" s="241"/>
      <c r="P153" s="241"/>
      <c r="Q153" s="241"/>
      <c r="R153" s="241"/>
      <c r="S153" s="241"/>
      <c r="T153" s="242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3" t="s">
        <v>137</v>
      </c>
      <c r="AU153" s="243" t="s">
        <v>82</v>
      </c>
      <c r="AV153" s="13" t="s">
        <v>82</v>
      </c>
      <c r="AW153" s="13" t="s">
        <v>35</v>
      </c>
      <c r="AX153" s="13" t="s">
        <v>80</v>
      </c>
      <c r="AY153" s="243" t="s">
        <v>127</v>
      </c>
    </row>
    <row r="154" s="2" customFormat="1" ht="24.15" customHeight="1">
      <c r="A154" s="37"/>
      <c r="B154" s="38"/>
      <c r="C154" s="213" t="s">
        <v>291</v>
      </c>
      <c r="D154" s="213" t="s">
        <v>129</v>
      </c>
      <c r="E154" s="214" t="s">
        <v>292</v>
      </c>
      <c r="F154" s="215" t="s">
        <v>293</v>
      </c>
      <c r="G154" s="216" t="s">
        <v>211</v>
      </c>
      <c r="H154" s="217">
        <v>1</v>
      </c>
      <c r="I154" s="218"/>
      <c r="J154" s="219">
        <f>ROUND(I154*H154,2)</f>
        <v>0</v>
      </c>
      <c r="K154" s="220"/>
      <c r="L154" s="43"/>
      <c r="M154" s="221" t="s">
        <v>19</v>
      </c>
      <c r="N154" s="222" t="s">
        <v>46</v>
      </c>
      <c r="O154" s="84"/>
      <c r="P154" s="223">
        <f>O154*H154</f>
        <v>0</v>
      </c>
      <c r="Q154" s="223">
        <v>0</v>
      </c>
      <c r="R154" s="223">
        <f>Q154*H154</f>
        <v>0</v>
      </c>
      <c r="S154" s="223">
        <v>0</v>
      </c>
      <c r="T154" s="224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225" t="s">
        <v>212</v>
      </c>
      <c r="AT154" s="225" t="s">
        <v>129</v>
      </c>
      <c r="AU154" s="225" t="s">
        <v>82</v>
      </c>
      <c r="AY154" s="16" t="s">
        <v>127</v>
      </c>
      <c r="BE154" s="226">
        <f>IF(N154="základní",J154,0)</f>
        <v>0</v>
      </c>
      <c r="BF154" s="226">
        <f>IF(N154="snížená",J154,0)</f>
        <v>0</v>
      </c>
      <c r="BG154" s="226">
        <f>IF(N154="zákl. přenesená",J154,0)</f>
        <v>0</v>
      </c>
      <c r="BH154" s="226">
        <f>IF(N154="sníž. přenesená",J154,0)</f>
        <v>0</v>
      </c>
      <c r="BI154" s="226">
        <f>IF(N154="nulová",J154,0)</f>
        <v>0</v>
      </c>
      <c r="BJ154" s="16" t="s">
        <v>133</v>
      </c>
      <c r="BK154" s="226">
        <f>ROUND(I154*H154,2)</f>
        <v>0</v>
      </c>
      <c r="BL154" s="16" t="s">
        <v>212</v>
      </c>
      <c r="BM154" s="225" t="s">
        <v>365</v>
      </c>
    </row>
    <row r="155" s="14" customFormat="1">
      <c r="A155" s="14"/>
      <c r="B155" s="244"/>
      <c r="C155" s="245"/>
      <c r="D155" s="234" t="s">
        <v>137</v>
      </c>
      <c r="E155" s="246" t="s">
        <v>19</v>
      </c>
      <c r="F155" s="247" t="s">
        <v>295</v>
      </c>
      <c r="G155" s="245"/>
      <c r="H155" s="246" t="s">
        <v>19</v>
      </c>
      <c r="I155" s="248"/>
      <c r="J155" s="245"/>
      <c r="K155" s="245"/>
      <c r="L155" s="249"/>
      <c r="M155" s="250"/>
      <c r="N155" s="251"/>
      <c r="O155" s="251"/>
      <c r="P155" s="251"/>
      <c r="Q155" s="251"/>
      <c r="R155" s="251"/>
      <c r="S155" s="251"/>
      <c r="T155" s="252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53" t="s">
        <v>137</v>
      </c>
      <c r="AU155" s="253" t="s">
        <v>82</v>
      </c>
      <c r="AV155" s="14" t="s">
        <v>80</v>
      </c>
      <c r="AW155" s="14" t="s">
        <v>35</v>
      </c>
      <c r="AX155" s="14" t="s">
        <v>73</v>
      </c>
      <c r="AY155" s="253" t="s">
        <v>127</v>
      </c>
    </row>
    <row r="156" s="14" customFormat="1">
      <c r="A156" s="14"/>
      <c r="B156" s="244"/>
      <c r="C156" s="245"/>
      <c r="D156" s="234" t="s">
        <v>137</v>
      </c>
      <c r="E156" s="246" t="s">
        <v>19</v>
      </c>
      <c r="F156" s="247" t="s">
        <v>296</v>
      </c>
      <c r="G156" s="245"/>
      <c r="H156" s="246" t="s">
        <v>19</v>
      </c>
      <c r="I156" s="248"/>
      <c r="J156" s="245"/>
      <c r="K156" s="245"/>
      <c r="L156" s="249"/>
      <c r="M156" s="250"/>
      <c r="N156" s="251"/>
      <c r="O156" s="251"/>
      <c r="P156" s="251"/>
      <c r="Q156" s="251"/>
      <c r="R156" s="251"/>
      <c r="S156" s="251"/>
      <c r="T156" s="252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53" t="s">
        <v>137</v>
      </c>
      <c r="AU156" s="253" t="s">
        <v>82</v>
      </c>
      <c r="AV156" s="14" t="s">
        <v>80</v>
      </c>
      <c r="AW156" s="14" t="s">
        <v>35</v>
      </c>
      <c r="AX156" s="14" t="s">
        <v>73</v>
      </c>
      <c r="AY156" s="253" t="s">
        <v>127</v>
      </c>
    </row>
    <row r="157" s="13" customFormat="1">
      <c r="A157" s="13"/>
      <c r="B157" s="232"/>
      <c r="C157" s="233"/>
      <c r="D157" s="234" t="s">
        <v>137</v>
      </c>
      <c r="E157" s="235" t="s">
        <v>19</v>
      </c>
      <c r="F157" s="236" t="s">
        <v>80</v>
      </c>
      <c r="G157" s="233"/>
      <c r="H157" s="237">
        <v>1</v>
      </c>
      <c r="I157" s="238"/>
      <c r="J157" s="233"/>
      <c r="K157" s="233"/>
      <c r="L157" s="239"/>
      <c r="M157" s="240"/>
      <c r="N157" s="241"/>
      <c r="O157" s="241"/>
      <c r="P157" s="241"/>
      <c r="Q157" s="241"/>
      <c r="R157" s="241"/>
      <c r="S157" s="241"/>
      <c r="T157" s="242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3" t="s">
        <v>137</v>
      </c>
      <c r="AU157" s="243" t="s">
        <v>82</v>
      </c>
      <c r="AV157" s="13" t="s">
        <v>82</v>
      </c>
      <c r="AW157" s="13" t="s">
        <v>35</v>
      </c>
      <c r="AX157" s="13" t="s">
        <v>80</v>
      </c>
      <c r="AY157" s="243" t="s">
        <v>127</v>
      </c>
    </row>
    <row r="158" s="12" customFormat="1" ht="22.8" customHeight="1">
      <c r="A158" s="12"/>
      <c r="B158" s="197"/>
      <c r="C158" s="198"/>
      <c r="D158" s="199" t="s">
        <v>72</v>
      </c>
      <c r="E158" s="211" t="s">
        <v>297</v>
      </c>
      <c r="F158" s="211" t="s">
        <v>298</v>
      </c>
      <c r="G158" s="198"/>
      <c r="H158" s="198"/>
      <c r="I158" s="201"/>
      <c r="J158" s="212">
        <f>BK158</f>
        <v>0</v>
      </c>
      <c r="K158" s="198"/>
      <c r="L158" s="203"/>
      <c r="M158" s="204"/>
      <c r="N158" s="205"/>
      <c r="O158" s="205"/>
      <c r="P158" s="206">
        <f>SUM(P159:P162)</f>
        <v>0</v>
      </c>
      <c r="Q158" s="205"/>
      <c r="R158" s="206">
        <f>SUM(R159:R162)</f>
        <v>0</v>
      </c>
      <c r="S158" s="205"/>
      <c r="T158" s="207">
        <f>SUM(T159:T162)</f>
        <v>0</v>
      </c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R158" s="208" t="s">
        <v>163</v>
      </c>
      <c r="AT158" s="209" t="s">
        <v>72</v>
      </c>
      <c r="AU158" s="209" t="s">
        <v>80</v>
      </c>
      <c r="AY158" s="208" t="s">
        <v>127</v>
      </c>
      <c r="BK158" s="210">
        <f>SUM(BK159:BK162)</f>
        <v>0</v>
      </c>
    </row>
    <row r="159" s="2" customFormat="1" ht="16.5" customHeight="1">
      <c r="A159" s="37"/>
      <c r="B159" s="38"/>
      <c r="C159" s="213" t="s">
        <v>8</v>
      </c>
      <c r="D159" s="213" t="s">
        <v>129</v>
      </c>
      <c r="E159" s="214" t="s">
        <v>299</v>
      </c>
      <c r="F159" s="215" t="s">
        <v>300</v>
      </c>
      <c r="G159" s="216" t="s">
        <v>142</v>
      </c>
      <c r="H159" s="217">
        <v>1</v>
      </c>
      <c r="I159" s="218"/>
      <c r="J159" s="219">
        <f>ROUND(I159*H159,2)</f>
        <v>0</v>
      </c>
      <c r="K159" s="220"/>
      <c r="L159" s="43"/>
      <c r="M159" s="221" t="s">
        <v>19</v>
      </c>
      <c r="N159" s="222" t="s">
        <v>46</v>
      </c>
      <c r="O159" s="84"/>
      <c r="P159" s="223">
        <f>O159*H159</f>
        <v>0</v>
      </c>
      <c r="Q159" s="223">
        <v>0</v>
      </c>
      <c r="R159" s="223">
        <f>Q159*H159</f>
        <v>0</v>
      </c>
      <c r="S159" s="223">
        <v>0</v>
      </c>
      <c r="T159" s="224">
        <f>S159*H159</f>
        <v>0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225" t="s">
        <v>212</v>
      </c>
      <c r="AT159" s="225" t="s">
        <v>129</v>
      </c>
      <c r="AU159" s="225" t="s">
        <v>82</v>
      </c>
      <c r="AY159" s="16" t="s">
        <v>127</v>
      </c>
      <c r="BE159" s="226">
        <f>IF(N159="základní",J159,0)</f>
        <v>0</v>
      </c>
      <c r="BF159" s="226">
        <f>IF(N159="snížená",J159,0)</f>
        <v>0</v>
      </c>
      <c r="BG159" s="226">
        <f>IF(N159="zákl. přenesená",J159,0)</f>
        <v>0</v>
      </c>
      <c r="BH159" s="226">
        <f>IF(N159="sníž. přenesená",J159,0)</f>
        <v>0</v>
      </c>
      <c r="BI159" s="226">
        <f>IF(N159="nulová",J159,0)</f>
        <v>0</v>
      </c>
      <c r="BJ159" s="16" t="s">
        <v>133</v>
      </c>
      <c r="BK159" s="226">
        <f>ROUND(I159*H159,2)</f>
        <v>0</v>
      </c>
      <c r="BL159" s="16" t="s">
        <v>212</v>
      </c>
      <c r="BM159" s="225" t="s">
        <v>366</v>
      </c>
    </row>
    <row r="160" s="14" customFormat="1">
      <c r="A160" s="14"/>
      <c r="B160" s="244"/>
      <c r="C160" s="245"/>
      <c r="D160" s="234" t="s">
        <v>137</v>
      </c>
      <c r="E160" s="246" t="s">
        <v>19</v>
      </c>
      <c r="F160" s="247" t="s">
        <v>302</v>
      </c>
      <c r="G160" s="245"/>
      <c r="H160" s="246" t="s">
        <v>19</v>
      </c>
      <c r="I160" s="248"/>
      <c r="J160" s="245"/>
      <c r="K160" s="245"/>
      <c r="L160" s="249"/>
      <c r="M160" s="250"/>
      <c r="N160" s="251"/>
      <c r="O160" s="251"/>
      <c r="P160" s="251"/>
      <c r="Q160" s="251"/>
      <c r="R160" s="251"/>
      <c r="S160" s="251"/>
      <c r="T160" s="252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53" t="s">
        <v>137</v>
      </c>
      <c r="AU160" s="253" t="s">
        <v>82</v>
      </c>
      <c r="AV160" s="14" t="s">
        <v>80</v>
      </c>
      <c r="AW160" s="14" t="s">
        <v>35</v>
      </c>
      <c r="AX160" s="14" t="s">
        <v>73</v>
      </c>
      <c r="AY160" s="253" t="s">
        <v>127</v>
      </c>
    </row>
    <row r="161" s="14" customFormat="1">
      <c r="A161" s="14"/>
      <c r="B161" s="244"/>
      <c r="C161" s="245"/>
      <c r="D161" s="234" t="s">
        <v>137</v>
      </c>
      <c r="E161" s="246" t="s">
        <v>19</v>
      </c>
      <c r="F161" s="247" t="s">
        <v>303</v>
      </c>
      <c r="G161" s="245"/>
      <c r="H161" s="246" t="s">
        <v>19</v>
      </c>
      <c r="I161" s="248"/>
      <c r="J161" s="245"/>
      <c r="K161" s="245"/>
      <c r="L161" s="249"/>
      <c r="M161" s="250"/>
      <c r="N161" s="251"/>
      <c r="O161" s="251"/>
      <c r="P161" s="251"/>
      <c r="Q161" s="251"/>
      <c r="R161" s="251"/>
      <c r="S161" s="251"/>
      <c r="T161" s="252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53" t="s">
        <v>137</v>
      </c>
      <c r="AU161" s="253" t="s">
        <v>82</v>
      </c>
      <c r="AV161" s="14" t="s">
        <v>80</v>
      </c>
      <c r="AW161" s="14" t="s">
        <v>35</v>
      </c>
      <c r="AX161" s="14" t="s">
        <v>73</v>
      </c>
      <c r="AY161" s="253" t="s">
        <v>127</v>
      </c>
    </row>
    <row r="162" s="13" customFormat="1">
      <c r="A162" s="13"/>
      <c r="B162" s="232"/>
      <c r="C162" s="233"/>
      <c r="D162" s="234" t="s">
        <v>137</v>
      </c>
      <c r="E162" s="235" t="s">
        <v>19</v>
      </c>
      <c r="F162" s="236" t="s">
        <v>80</v>
      </c>
      <c r="G162" s="233"/>
      <c r="H162" s="237">
        <v>1</v>
      </c>
      <c r="I162" s="238"/>
      <c r="J162" s="233"/>
      <c r="K162" s="233"/>
      <c r="L162" s="239"/>
      <c r="M162" s="258"/>
      <c r="N162" s="259"/>
      <c r="O162" s="259"/>
      <c r="P162" s="259"/>
      <c r="Q162" s="259"/>
      <c r="R162" s="259"/>
      <c r="S162" s="259"/>
      <c r="T162" s="260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3" t="s">
        <v>137</v>
      </c>
      <c r="AU162" s="243" t="s">
        <v>82</v>
      </c>
      <c r="AV162" s="13" t="s">
        <v>82</v>
      </c>
      <c r="AW162" s="13" t="s">
        <v>35</v>
      </c>
      <c r="AX162" s="13" t="s">
        <v>80</v>
      </c>
      <c r="AY162" s="243" t="s">
        <v>127</v>
      </c>
    </row>
    <row r="163" s="2" customFormat="1" ht="6.96" customHeight="1">
      <c r="A163" s="37"/>
      <c r="B163" s="59"/>
      <c r="C163" s="60"/>
      <c r="D163" s="60"/>
      <c r="E163" s="60"/>
      <c r="F163" s="60"/>
      <c r="G163" s="60"/>
      <c r="H163" s="60"/>
      <c r="I163" s="60"/>
      <c r="J163" s="60"/>
      <c r="K163" s="60"/>
      <c r="L163" s="43"/>
      <c r="M163" s="37"/>
      <c r="O163" s="37"/>
      <c r="P163" s="37"/>
      <c r="Q163" s="37"/>
      <c r="R163" s="37"/>
      <c r="S163" s="37"/>
      <c r="T163" s="37"/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</row>
  </sheetData>
  <sheetProtection sheet="1" autoFilter="0" formatColumns="0" formatRows="0" objects="1" scenarios="1" spinCount="100000" saltValue="CbNCr0cHNHO9WKx3VG08IllNB+93aCmA4RtMhGeZygi7oN8imcg7sYVQWg6g6rMF4YqQf4ahdY7EqTlS38soBg==" hashValue="A3XJl55FMOBRTHsppaBNGLa7pKr5oXowf0JcnxTOkVySeS3CePMGO/afTCygrryFsKSorSUJb+vDiv4/vHyCWQ==" algorithmName="SHA-512" password="CC35"/>
  <autoFilter ref="C88:K162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7:H77"/>
    <mergeCell ref="E79:H79"/>
    <mergeCell ref="E81:H8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Ing. Martin Oliva</dc:creator>
  <cp:lastModifiedBy>Ing. Martin Oliva</cp:lastModifiedBy>
  <dcterms:created xsi:type="dcterms:W3CDTF">2025-06-13T08:11:00Z</dcterms:created>
  <dcterms:modified xsi:type="dcterms:W3CDTF">2025-06-13T08:11:06Z</dcterms:modified>
</cp:coreProperties>
</file>